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2"/>
  </bookViews>
  <sheets>
    <sheet name="ZARZADZANIE_ZP" sheetId="1" r:id="rId1"/>
    <sheet name="ZARZADZANIE_ZJiS" sheetId="2" r:id="rId2"/>
    <sheet name="ZARZADZANIE_ZGTiH" sheetId="3" r:id="rId3"/>
  </sheets>
  <definedNames/>
  <calcPr fullCalcOnLoad="1"/>
</workbook>
</file>

<file path=xl/sharedStrings.xml><?xml version="1.0" encoding="utf-8"?>
<sst xmlns="http://schemas.openxmlformats.org/spreadsheetml/2006/main" count="455" uniqueCount="123">
  <si>
    <t>Łączna liczba godzin w programie studenta</t>
  </si>
  <si>
    <t>Wydział Gospodarki Regionalnej i Turystyki</t>
  </si>
  <si>
    <t xml:space="preserve">Rok I  </t>
  </si>
  <si>
    <t>Ogółem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</si>
  <si>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</si>
  <si>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</si>
  <si>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</si>
  <si>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</si>
  <si>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</si>
  <si>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</si>
  <si>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</si>
  <si>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</si>
  <si>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Sem."1"</t>
  </si>
  <si>
    <t>Sem."2"</t>
  </si>
  <si>
    <t>oceną</t>
  </si>
  <si>
    <t>oceny</t>
  </si>
  <si>
    <t>w roku</t>
  </si>
  <si>
    <t>W</t>
  </si>
  <si>
    <t>Ć</t>
  </si>
  <si>
    <t>L</t>
  </si>
  <si>
    <t>RAZEM</t>
  </si>
  <si>
    <t>Lp.</t>
  </si>
  <si>
    <t>udział w %</t>
  </si>
  <si>
    <t>udział %</t>
  </si>
  <si>
    <t>wykłady</t>
  </si>
  <si>
    <t>ćwiczenia</t>
  </si>
  <si>
    <t>laboratoria</t>
  </si>
  <si>
    <t>%</t>
  </si>
  <si>
    <t>Wykład do wyboru*</t>
  </si>
  <si>
    <t>ECTS</t>
  </si>
  <si>
    <t xml:space="preserve">Punkty </t>
  </si>
  <si>
    <t>Razem godziny w semestrze</t>
  </si>
  <si>
    <t>Treści podstawowe</t>
  </si>
  <si>
    <t>Treści kierunkowe</t>
  </si>
  <si>
    <t>Razem</t>
  </si>
  <si>
    <t>Przedmioty specjalnościowe</t>
  </si>
  <si>
    <t>w</t>
  </si>
  <si>
    <t>ćw.</t>
  </si>
  <si>
    <t>lab.</t>
  </si>
  <si>
    <t>Studia niestacjonarne II stopnia</t>
  </si>
  <si>
    <t>Makroekonomia II</t>
  </si>
  <si>
    <t>Prognozowanie procesów gospodarczych</t>
  </si>
  <si>
    <t>Rachunkowość zarządcza</t>
  </si>
  <si>
    <t>Seminarium magisterskie</t>
  </si>
  <si>
    <t>Finanse menedżerskie</t>
  </si>
  <si>
    <t>Rok I</t>
  </si>
  <si>
    <t xml:space="preserve">Rok I </t>
  </si>
  <si>
    <t>Logistyka</t>
  </si>
  <si>
    <t>Rok II</t>
  </si>
  <si>
    <t>Ekonomia menedżerska</t>
  </si>
  <si>
    <t>Logika</t>
  </si>
  <si>
    <t>Badania preferencji</t>
  </si>
  <si>
    <t>* student wybiera jeden wykład w semestrze</t>
  </si>
  <si>
    <t>Prawo cywilne</t>
  </si>
  <si>
    <t>Statystyka matematyczna</t>
  </si>
  <si>
    <t>Koncepcje zarządzania</t>
  </si>
  <si>
    <t>Przedsiębiorczość</t>
  </si>
  <si>
    <t>Badania operacyjne</t>
  </si>
  <si>
    <t>Marketing międzynarodowy</t>
  </si>
  <si>
    <t>Rynek kapitałowy i finansowy</t>
  </si>
  <si>
    <t>Etyka w zarządzaniu</t>
  </si>
  <si>
    <t>Negocjacje</t>
  </si>
  <si>
    <t>Standardy kształcenia dla kierunku Zarządzanie</t>
  </si>
  <si>
    <t>Psychologia w zarządzaniu</t>
  </si>
  <si>
    <t>Zarządzanie procesami</t>
  </si>
  <si>
    <t>Zarządzanie strategiczne</t>
  </si>
  <si>
    <t>Specjalność: Zarządzanie Jakością i Środowiskiem</t>
  </si>
  <si>
    <t>Zarządzanie Gospodarką Turystyczną i Hotelarstwem</t>
  </si>
  <si>
    <t>min.godz</t>
  </si>
  <si>
    <t>min. ECTS</t>
  </si>
  <si>
    <t>Kierunek: ZARZĄDZANIE</t>
  </si>
  <si>
    <t>Specjalność: Zarządzanie Przedsiębiorstwem</t>
  </si>
  <si>
    <t>Zarządzanie Przedsiębiorstwem</t>
  </si>
  <si>
    <t>Zarządzanie Jakością i Środowiskiem</t>
  </si>
  <si>
    <t>Zarządzanie ryzykiem środowiskowym</t>
  </si>
  <si>
    <t>Negocjacje w ochronie środowiska</t>
  </si>
  <si>
    <t>Specjalność: Zarządzanie Gospodarką Turystyczną i Hotelarstwem</t>
  </si>
  <si>
    <t>Wstęp do zarządzania jakością i środowiskiem</t>
  </si>
  <si>
    <t>Metody foundrisingu</t>
  </si>
  <si>
    <t>Modele doskonalenia organizacji</t>
  </si>
  <si>
    <t>Metody oceny systemów zarządzania</t>
  </si>
  <si>
    <t>Oceny oddziaływania na środowisko</t>
  </si>
  <si>
    <t>Logistyka w zarządzaniu jakością</t>
  </si>
  <si>
    <t>Prośrodowiskowa  kultura organizacyjna</t>
  </si>
  <si>
    <t>Menedżer zarządzania jakością i środowiskiem</t>
  </si>
  <si>
    <t>Estetyka w jakości i środowisku</t>
  </si>
  <si>
    <t>1, 2</t>
  </si>
  <si>
    <t>3, 4</t>
  </si>
  <si>
    <t>Sem."3"</t>
  </si>
  <si>
    <t>Sem."4"</t>
  </si>
  <si>
    <t>Zarządzanie korporacjami</t>
  </si>
  <si>
    <t>Organizacja i kierowanie zespołem</t>
  </si>
  <si>
    <t>Analiza i planowanie projektów</t>
  </si>
  <si>
    <t>Społeczne uwarunkowania  rozwoju przedsiębiorstw</t>
  </si>
  <si>
    <t>Wycena wartości przedsiębiorstw</t>
  </si>
  <si>
    <t>Analiza i gry strategiczne</t>
  </si>
  <si>
    <t>Polityka gospodarcza wobec małych i średnich przedsiębiorstw</t>
  </si>
  <si>
    <t>Controlling</t>
  </si>
  <si>
    <t>Zarządzanie zmianą</t>
  </si>
  <si>
    <t>Budżetowanie inwestycji</t>
  </si>
  <si>
    <t>Zachowania konsumenckie na rynku turystycznym</t>
  </si>
  <si>
    <t>Marketing w turystyce</t>
  </si>
  <si>
    <t>Elementy prawa turystycznego w UE</t>
  </si>
  <si>
    <t>Organizacja usług transportu turystycznego</t>
  </si>
  <si>
    <t>Zarządzanie gospodarką turystyczną w regionie</t>
  </si>
  <si>
    <t>Marketing partnerski</t>
  </si>
  <si>
    <t>Psychologia i socjologia w turystyce lub Turystyka a ochrona środowiska</t>
  </si>
  <si>
    <t>Narzędzia zarządzania jakością i środowiskiem</t>
  </si>
  <si>
    <t>Konkurencyjność regionów turystycznych</t>
  </si>
  <si>
    <t>Zarządzanie inwestycjami turystycznymi</t>
  </si>
  <si>
    <t>"1"</t>
  </si>
  <si>
    <t>"2"</t>
  </si>
  <si>
    <t>IV sem. - 1 ECTS</t>
  </si>
  <si>
    <t>IV sem. - 12 ECTS</t>
  </si>
  <si>
    <t>"3"</t>
  </si>
  <si>
    <t>"4"</t>
  </si>
  <si>
    <t>Plan studiów na rok akad. 2010/2011</t>
  </si>
  <si>
    <t>Plan studiów na rok akad. 2011/2012</t>
  </si>
  <si>
    <t>PK – przedmioty realizowane dla kierunku</t>
  </si>
  <si>
    <t>PS – przedmioty realizowane dla specjalności (specjalnościowe)</t>
  </si>
  <si>
    <t>Załącznik do Uchwały Rady Wydziału nr 241/2010 z dnia 26.03.2010 r.</t>
  </si>
  <si>
    <t>PK</t>
  </si>
  <si>
    <t>PS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</si>
</sst>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88">
      <selection activeCell="G96" sqref="G96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8" customFormat="1" ht="15.75">
      <c r="A1" s="88" t="s">
        <v>120</v>
      </c>
    </row>
    <row r="3" spans="2:11" ht="12.75">
      <c r="B3" s="18" t="s">
        <v>116</v>
      </c>
      <c r="D3" s="18"/>
      <c r="E3" s="23" t="s">
        <v>22</v>
      </c>
      <c r="F3" s="23" t="s">
        <v>0</v>
      </c>
      <c r="G3" s="23"/>
      <c r="H3" s="18"/>
      <c r="I3" s="18"/>
      <c r="J3" s="18"/>
      <c r="K3" s="18"/>
    </row>
    <row r="4" spans="2:11" ht="12.75">
      <c r="B4" t="s">
        <v>1</v>
      </c>
      <c r="D4" s="18"/>
      <c r="E4" s="63">
        <f>G4/G7</f>
        <v>0.5120643431635389</v>
      </c>
      <c r="F4" s="23" t="s">
        <v>24</v>
      </c>
      <c r="G4" s="23">
        <f>H31+K31</f>
        <v>191</v>
      </c>
      <c r="H4" s="18"/>
      <c r="I4" s="18"/>
      <c r="J4" s="18"/>
      <c r="K4" s="18"/>
    </row>
    <row r="5" spans="2:11" ht="12.75">
      <c r="B5" t="s">
        <v>39</v>
      </c>
      <c r="D5" s="18"/>
      <c r="E5" s="63">
        <f>G5/G7</f>
        <v>0.35656836461126007</v>
      </c>
      <c r="F5" s="23" t="s">
        <v>25</v>
      </c>
      <c r="G5" s="23">
        <f>I31+L31</f>
        <v>133</v>
      </c>
      <c r="H5" s="18"/>
      <c r="I5" s="18"/>
      <c r="J5" s="18"/>
      <c r="K5" s="18"/>
    </row>
    <row r="6" spans="2:11" ht="12.75">
      <c r="B6" t="s">
        <v>2</v>
      </c>
      <c r="D6" s="18"/>
      <c r="E6" s="63">
        <f>G6/G7</f>
        <v>0.13136729222520108</v>
      </c>
      <c r="F6" s="23" t="s">
        <v>26</v>
      </c>
      <c r="G6" s="23">
        <f>J31+M31</f>
        <v>49</v>
      </c>
      <c r="H6" s="18"/>
      <c r="I6" s="18"/>
      <c r="J6" s="18"/>
      <c r="K6" s="18"/>
    </row>
    <row r="7" spans="2:11" ht="12.75">
      <c r="B7" t="s">
        <v>70</v>
      </c>
      <c r="D7" s="18"/>
      <c r="E7" s="63">
        <f>SUM(E4:E6)</f>
        <v>1</v>
      </c>
      <c r="F7" s="23" t="s">
        <v>3</v>
      </c>
      <c r="G7" s="23">
        <f>SUM(G4:G6)</f>
        <v>373</v>
      </c>
      <c r="H7" s="18"/>
      <c r="I7" s="18"/>
      <c r="J7" s="18"/>
      <c r="K7" s="18"/>
    </row>
    <row r="8" spans="2:11" ht="12.75">
      <c r="B8" t="s">
        <v>71</v>
      </c>
      <c r="D8" s="18"/>
      <c r="E8" s="18"/>
      <c r="F8" s="18"/>
      <c r="G8" s="18"/>
      <c r="H8" s="18"/>
      <c r="I8" s="18"/>
      <c r="J8" s="18"/>
      <c r="K8" s="18"/>
    </row>
    <row r="9" spans="1:14" ht="12.75" customHeight="1">
      <c r="A9" s="95" t="s">
        <v>21</v>
      </c>
      <c r="B9" s="95" t="s">
        <v>4</v>
      </c>
      <c r="C9" s="97" t="s">
        <v>5</v>
      </c>
      <c r="D9" s="97"/>
      <c r="E9" s="97"/>
      <c r="F9" s="1" t="s">
        <v>6</v>
      </c>
      <c r="G9" s="97" t="s">
        <v>7</v>
      </c>
      <c r="H9" s="95"/>
      <c r="I9" s="95"/>
      <c r="J9" s="95"/>
      <c r="K9" s="95"/>
      <c r="L9" s="95"/>
      <c r="M9" s="95"/>
      <c r="N9" s="89" t="s">
        <v>8</v>
      </c>
    </row>
    <row r="10" spans="1:14" s="5" customFormat="1" ht="12.75">
      <c r="A10" s="95"/>
      <c r="B10" s="96"/>
      <c r="C10" s="2" t="s">
        <v>9</v>
      </c>
      <c r="D10" s="2" t="s">
        <v>10</v>
      </c>
      <c r="E10" s="3" t="s">
        <v>11</v>
      </c>
      <c r="F10" s="92" t="s">
        <v>29</v>
      </c>
      <c r="G10" s="3" t="s">
        <v>3</v>
      </c>
      <c r="H10" s="93" t="s">
        <v>12</v>
      </c>
      <c r="I10" s="94"/>
      <c r="J10" s="92"/>
      <c r="K10" s="93" t="s">
        <v>13</v>
      </c>
      <c r="L10" s="94"/>
      <c r="M10" s="92"/>
      <c r="N10" s="90"/>
    </row>
    <row r="11" spans="1:14" s="5" customFormat="1" ht="12.75">
      <c r="A11" s="95"/>
      <c r="B11" s="96"/>
      <c r="C11" s="6"/>
      <c r="D11" s="6" t="s">
        <v>14</v>
      </c>
      <c r="E11" s="7" t="s">
        <v>15</v>
      </c>
      <c r="F11" s="92"/>
      <c r="G11" s="7" t="s">
        <v>16</v>
      </c>
      <c r="H11" s="4" t="s">
        <v>17</v>
      </c>
      <c r="I11" s="8" t="s">
        <v>18</v>
      </c>
      <c r="J11" s="8" t="s">
        <v>19</v>
      </c>
      <c r="K11" s="8" t="s">
        <v>17</v>
      </c>
      <c r="L11" s="8" t="s">
        <v>18</v>
      </c>
      <c r="M11" s="8" t="s">
        <v>19</v>
      </c>
      <c r="N11" s="91"/>
    </row>
    <row r="12" spans="1:14" s="5" customFormat="1" ht="12.75">
      <c r="A12" s="53">
        <v>1</v>
      </c>
      <c r="B12" s="51" t="s">
        <v>40</v>
      </c>
      <c r="C12" s="52">
        <v>1</v>
      </c>
      <c r="D12" s="52">
        <v>1</v>
      </c>
      <c r="E12" s="36"/>
      <c r="F12" s="49">
        <v>4</v>
      </c>
      <c r="G12" s="33">
        <v>30</v>
      </c>
      <c r="H12" s="49">
        <v>15</v>
      </c>
      <c r="I12" s="34">
        <v>15</v>
      </c>
      <c r="J12" s="34">
        <v>0</v>
      </c>
      <c r="K12" s="34">
        <v>0</v>
      </c>
      <c r="L12" s="34">
        <v>0</v>
      </c>
      <c r="M12" s="34">
        <v>0</v>
      </c>
      <c r="N12" s="50"/>
    </row>
    <row r="13" spans="1:14" s="5" customFormat="1" ht="12.75">
      <c r="A13" s="53">
        <v>2</v>
      </c>
      <c r="B13" s="51" t="s">
        <v>53</v>
      </c>
      <c r="C13" s="52"/>
      <c r="D13" s="52">
        <v>2</v>
      </c>
      <c r="E13" s="36"/>
      <c r="F13" s="49">
        <v>4</v>
      </c>
      <c r="G13" s="33">
        <v>30</v>
      </c>
      <c r="H13" s="49">
        <v>0</v>
      </c>
      <c r="I13" s="34">
        <v>0</v>
      </c>
      <c r="J13" s="34">
        <v>0</v>
      </c>
      <c r="K13" s="34">
        <v>30</v>
      </c>
      <c r="L13" s="34">
        <v>0</v>
      </c>
      <c r="M13" s="34">
        <v>0</v>
      </c>
      <c r="N13" s="50"/>
    </row>
    <row r="14" spans="1:14" s="5" customFormat="1" ht="12.75">
      <c r="A14" s="53">
        <v>3</v>
      </c>
      <c r="B14" s="51" t="s">
        <v>54</v>
      </c>
      <c r="C14" s="52">
        <v>2</v>
      </c>
      <c r="D14" s="52">
        <v>2</v>
      </c>
      <c r="E14" s="36"/>
      <c r="F14" s="49">
        <v>6</v>
      </c>
      <c r="G14" s="33">
        <v>30</v>
      </c>
      <c r="H14" s="49">
        <v>0</v>
      </c>
      <c r="I14" s="34">
        <v>0</v>
      </c>
      <c r="J14" s="34">
        <v>0</v>
      </c>
      <c r="K14" s="34">
        <v>10</v>
      </c>
      <c r="L14" s="34">
        <v>10</v>
      </c>
      <c r="M14" s="34">
        <v>10</v>
      </c>
      <c r="N14" s="50"/>
    </row>
    <row r="15" spans="1:14" s="35" customFormat="1" ht="12.75">
      <c r="A15" s="54">
        <v>4</v>
      </c>
      <c r="B15" s="32" t="s">
        <v>55</v>
      </c>
      <c r="C15" s="33"/>
      <c r="D15" s="33">
        <v>2</v>
      </c>
      <c r="E15" s="33"/>
      <c r="F15" s="34">
        <v>7</v>
      </c>
      <c r="G15" s="33">
        <v>45</v>
      </c>
      <c r="H15" s="34">
        <v>0</v>
      </c>
      <c r="I15" s="34">
        <v>0</v>
      </c>
      <c r="J15" s="34">
        <v>0</v>
      </c>
      <c r="K15" s="34">
        <v>30</v>
      </c>
      <c r="L15" s="34">
        <v>15</v>
      </c>
      <c r="M15" s="34">
        <v>0</v>
      </c>
      <c r="N15" s="32"/>
    </row>
    <row r="16" spans="1:14" s="35" customFormat="1" ht="12.75">
      <c r="A16" s="55">
        <v>5</v>
      </c>
      <c r="B16" s="24" t="s">
        <v>56</v>
      </c>
      <c r="C16" s="25"/>
      <c r="D16" s="42">
        <v>1</v>
      </c>
      <c r="E16" s="25"/>
      <c r="F16" s="25">
        <v>3</v>
      </c>
      <c r="G16" s="25">
        <v>17</v>
      </c>
      <c r="H16" s="25">
        <v>7</v>
      </c>
      <c r="I16" s="25">
        <v>10</v>
      </c>
      <c r="J16" s="25">
        <v>0</v>
      </c>
      <c r="K16" s="25">
        <v>0</v>
      </c>
      <c r="L16" s="25">
        <v>0</v>
      </c>
      <c r="M16" s="25">
        <v>0</v>
      </c>
      <c r="N16" s="24"/>
    </row>
    <row r="17" spans="1:14" s="35" customFormat="1" ht="12.75">
      <c r="A17" s="24">
        <v>6</v>
      </c>
      <c r="B17" s="24" t="s">
        <v>42</v>
      </c>
      <c r="C17" s="25"/>
      <c r="D17" s="42">
        <v>1</v>
      </c>
      <c r="E17" s="25"/>
      <c r="F17" s="25">
        <v>3</v>
      </c>
      <c r="G17" s="25">
        <v>18</v>
      </c>
      <c r="H17" s="25">
        <v>10</v>
      </c>
      <c r="I17" s="25">
        <v>1</v>
      </c>
      <c r="J17" s="25">
        <v>7</v>
      </c>
      <c r="K17" s="25">
        <v>0</v>
      </c>
      <c r="L17" s="25">
        <v>0</v>
      </c>
      <c r="M17" s="25">
        <v>0</v>
      </c>
      <c r="N17" s="25"/>
    </row>
    <row r="18" spans="1:14" s="26" customFormat="1" ht="12.75">
      <c r="A18" s="24">
        <v>7</v>
      </c>
      <c r="B18" s="24" t="s">
        <v>64</v>
      </c>
      <c r="C18" s="25">
        <v>1</v>
      </c>
      <c r="D18" s="25">
        <v>1</v>
      </c>
      <c r="E18" s="25"/>
      <c r="F18" s="25">
        <v>3</v>
      </c>
      <c r="G18" s="25">
        <v>16</v>
      </c>
      <c r="H18" s="25">
        <v>6</v>
      </c>
      <c r="I18" s="25">
        <v>10</v>
      </c>
      <c r="J18" s="25">
        <v>0</v>
      </c>
      <c r="K18" s="25">
        <v>0</v>
      </c>
      <c r="L18" s="25">
        <v>0</v>
      </c>
      <c r="M18" s="25">
        <v>0</v>
      </c>
      <c r="N18" s="24"/>
    </row>
    <row r="19" spans="1:14" s="26" customFormat="1" ht="12.75">
      <c r="A19" s="24">
        <v>8</v>
      </c>
      <c r="B19" s="24" t="s">
        <v>57</v>
      </c>
      <c r="C19" s="25"/>
      <c r="D19" s="42">
        <v>1</v>
      </c>
      <c r="E19" s="25"/>
      <c r="F19" s="25">
        <v>3</v>
      </c>
      <c r="G19" s="25">
        <v>19</v>
      </c>
      <c r="H19" s="25">
        <v>9</v>
      </c>
      <c r="I19" s="25">
        <v>1</v>
      </c>
      <c r="J19" s="25">
        <v>9</v>
      </c>
      <c r="K19" s="25">
        <v>0</v>
      </c>
      <c r="L19" s="25">
        <v>0</v>
      </c>
      <c r="M19" s="25">
        <v>0</v>
      </c>
      <c r="N19" s="25"/>
    </row>
    <row r="20" spans="1:14" s="26" customFormat="1" ht="12.75">
      <c r="A20" s="24">
        <v>9</v>
      </c>
      <c r="B20" s="24" t="s">
        <v>58</v>
      </c>
      <c r="C20" s="25">
        <v>1</v>
      </c>
      <c r="D20" s="42">
        <v>1</v>
      </c>
      <c r="E20" s="25"/>
      <c r="F20" s="25">
        <v>3</v>
      </c>
      <c r="G20" s="25">
        <v>13</v>
      </c>
      <c r="H20" s="25">
        <v>6</v>
      </c>
      <c r="I20" s="25">
        <v>7</v>
      </c>
      <c r="J20" s="25">
        <v>0</v>
      </c>
      <c r="K20" s="25">
        <v>0</v>
      </c>
      <c r="L20" s="25">
        <v>0</v>
      </c>
      <c r="M20" s="25">
        <v>0</v>
      </c>
      <c r="N20" s="24"/>
    </row>
    <row r="21" spans="1:14" s="26" customFormat="1" ht="12.75">
      <c r="A21" s="24">
        <v>10</v>
      </c>
      <c r="B21" s="24" t="s">
        <v>65</v>
      </c>
      <c r="C21" s="25">
        <v>2</v>
      </c>
      <c r="D21" s="42">
        <v>2</v>
      </c>
      <c r="E21" s="25"/>
      <c r="F21" s="25">
        <v>6</v>
      </c>
      <c r="G21" s="25">
        <v>39</v>
      </c>
      <c r="H21" s="25">
        <v>0</v>
      </c>
      <c r="I21" s="25">
        <v>0</v>
      </c>
      <c r="J21" s="25">
        <v>0</v>
      </c>
      <c r="K21" s="25">
        <v>20</v>
      </c>
      <c r="L21" s="25">
        <v>19</v>
      </c>
      <c r="M21" s="25">
        <v>0</v>
      </c>
      <c r="N21" s="24"/>
    </row>
    <row r="22" spans="1:14" s="38" customFormat="1" ht="12.75">
      <c r="A22" s="29">
        <v>11</v>
      </c>
      <c r="B22" s="9" t="s">
        <v>41</v>
      </c>
      <c r="C22" s="20">
        <v>2</v>
      </c>
      <c r="D22" s="10">
        <v>2</v>
      </c>
      <c r="E22" s="20"/>
      <c r="F22" s="20">
        <v>2</v>
      </c>
      <c r="G22" s="20">
        <v>16</v>
      </c>
      <c r="H22" s="20">
        <v>0</v>
      </c>
      <c r="I22" s="20">
        <v>0</v>
      </c>
      <c r="J22" s="20">
        <v>0</v>
      </c>
      <c r="K22" s="20">
        <v>6</v>
      </c>
      <c r="L22" s="20">
        <v>3</v>
      </c>
      <c r="M22" s="20">
        <v>7</v>
      </c>
      <c r="N22" s="20"/>
    </row>
    <row r="23" spans="1:14" s="38" customFormat="1" ht="12.75">
      <c r="A23" s="29">
        <v>12</v>
      </c>
      <c r="B23" s="9" t="s">
        <v>43</v>
      </c>
      <c r="C23" s="20"/>
      <c r="D23" s="41"/>
      <c r="E23" s="8" t="s">
        <v>86</v>
      </c>
      <c r="F23" s="20">
        <v>0</v>
      </c>
      <c r="G23" s="20">
        <v>30</v>
      </c>
      <c r="H23" s="20">
        <v>0</v>
      </c>
      <c r="I23" s="20">
        <v>15</v>
      </c>
      <c r="J23" s="20">
        <v>0</v>
      </c>
      <c r="K23" s="20">
        <v>0</v>
      </c>
      <c r="L23" s="20">
        <v>15</v>
      </c>
      <c r="M23" s="20">
        <v>0</v>
      </c>
      <c r="N23" s="37"/>
    </row>
    <row r="24" spans="1:14" s="38" customFormat="1" ht="12.75">
      <c r="A24" s="29">
        <v>13</v>
      </c>
      <c r="B24" s="9" t="s">
        <v>59</v>
      </c>
      <c r="C24" s="20"/>
      <c r="D24" s="10">
        <v>2</v>
      </c>
      <c r="E24" s="20"/>
      <c r="F24" s="20">
        <v>3</v>
      </c>
      <c r="G24" s="20">
        <v>18</v>
      </c>
      <c r="H24" s="20">
        <v>0</v>
      </c>
      <c r="I24" s="20">
        <v>0</v>
      </c>
      <c r="J24" s="20">
        <v>0</v>
      </c>
      <c r="K24" s="20">
        <v>9</v>
      </c>
      <c r="L24" s="20">
        <v>9</v>
      </c>
      <c r="M24" s="20">
        <v>0</v>
      </c>
      <c r="N24" s="37"/>
    </row>
    <row r="25" spans="1:14" s="31" customFormat="1" ht="12.75">
      <c r="A25" s="29">
        <v>14</v>
      </c>
      <c r="B25" s="9" t="s">
        <v>44</v>
      </c>
      <c r="C25" s="20"/>
      <c r="D25" s="8">
        <v>1</v>
      </c>
      <c r="E25" s="20"/>
      <c r="F25" s="20">
        <v>3</v>
      </c>
      <c r="G25" s="20">
        <v>18</v>
      </c>
      <c r="H25" s="30">
        <v>9</v>
      </c>
      <c r="I25" s="30">
        <v>3</v>
      </c>
      <c r="J25" s="30">
        <v>6</v>
      </c>
      <c r="K25" s="30">
        <v>0</v>
      </c>
      <c r="L25" s="30">
        <v>0</v>
      </c>
      <c r="M25" s="30">
        <v>0</v>
      </c>
      <c r="N25" s="20"/>
    </row>
    <row r="26" spans="1:14" s="31" customFormat="1" ht="12.75">
      <c r="A26" s="29"/>
      <c r="B26" s="45" t="s">
        <v>35</v>
      </c>
      <c r="C26" s="41"/>
      <c r="D26" s="10"/>
      <c r="E26" s="41"/>
      <c r="F26" s="20"/>
      <c r="G26" s="41"/>
      <c r="H26" s="20"/>
      <c r="I26" s="20"/>
      <c r="J26" s="20"/>
      <c r="K26" s="20"/>
      <c r="L26" s="20"/>
      <c r="M26" s="20"/>
      <c r="N26" s="29"/>
    </row>
    <row r="27" spans="1:14" ht="12.75">
      <c r="A27" s="28">
        <v>15</v>
      </c>
      <c r="B27" s="9" t="s">
        <v>90</v>
      </c>
      <c r="C27" s="41"/>
      <c r="D27" s="10">
        <v>1</v>
      </c>
      <c r="E27" s="41"/>
      <c r="F27" s="20">
        <v>3</v>
      </c>
      <c r="G27" s="41">
        <v>8</v>
      </c>
      <c r="H27" s="20">
        <v>8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9"/>
    </row>
    <row r="28" spans="1:14" ht="12.75">
      <c r="A28" s="28">
        <v>16</v>
      </c>
      <c r="B28" s="9" t="s">
        <v>91</v>
      </c>
      <c r="C28" s="41"/>
      <c r="D28" s="10">
        <v>1</v>
      </c>
      <c r="E28" s="41"/>
      <c r="F28" s="20">
        <v>3</v>
      </c>
      <c r="G28" s="41">
        <v>8</v>
      </c>
      <c r="H28" s="20">
        <v>8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9"/>
    </row>
    <row r="29" spans="1:14" ht="12.75">
      <c r="A29" s="28">
        <v>17</v>
      </c>
      <c r="B29" s="9" t="s">
        <v>92</v>
      </c>
      <c r="C29" s="41"/>
      <c r="D29" s="10">
        <v>2</v>
      </c>
      <c r="E29" s="41"/>
      <c r="F29" s="20">
        <v>2</v>
      </c>
      <c r="G29" s="41">
        <v>10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10</v>
      </c>
      <c r="N29" s="29"/>
    </row>
    <row r="30" spans="1:14" s="69" customFormat="1" ht="25.5">
      <c r="A30" s="72">
        <v>18</v>
      </c>
      <c r="B30" s="71" t="s">
        <v>93</v>
      </c>
      <c r="C30" s="73"/>
      <c r="D30" s="74">
        <v>2</v>
      </c>
      <c r="E30" s="73"/>
      <c r="F30" s="83">
        <v>2</v>
      </c>
      <c r="G30" s="73">
        <v>8</v>
      </c>
      <c r="H30" s="75">
        <v>0</v>
      </c>
      <c r="I30" s="75">
        <v>0</v>
      </c>
      <c r="J30" s="75">
        <v>0</v>
      </c>
      <c r="K30" s="75">
        <v>8</v>
      </c>
      <c r="L30" s="75">
        <v>0</v>
      </c>
      <c r="M30" s="75">
        <v>0</v>
      </c>
      <c r="N30" s="76"/>
    </row>
    <row r="31" spans="1:14" s="16" customFormat="1" ht="12.75">
      <c r="A31" s="14"/>
      <c r="B31" s="14" t="s">
        <v>20</v>
      </c>
      <c r="C31" s="15">
        <f>COUNT(C12:C30)</f>
        <v>6</v>
      </c>
      <c r="D31" s="14"/>
      <c r="E31" s="14"/>
      <c r="F31" s="15">
        <f>SUM(F12:F30)</f>
        <v>60</v>
      </c>
      <c r="G31" s="15">
        <f aca="true" t="shared" si="0" ref="G31:M31">SUM(G12:G30)</f>
        <v>373</v>
      </c>
      <c r="H31" s="15">
        <f t="shared" si="0"/>
        <v>78</v>
      </c>
      <c r="I31" s="15">
        <f t="shared" si="0"/>
        <v>62</v>
      </c>
      <c r="J31" s="15">
        <f t="shared" si="0"/>
        <v>22</v>
      </c>
      <c r="K31" s="15">
        <f t="shared" si="0"/>
        <v>113</v>
      </c>
      <c r="L31" s="15">
        <f t="shared" si="0"/>
        <v>71</v>
      </c>
      <c r="M31" s="15">
        <f t="shared" si="0"/>
        <v>27</v>
      </c>
      <c r="N31" s="14"/>
    </row>
    <row r="32" spans="1:14" s="16" customFormat="1" ht="12.75">
      <c r="A32" s="17"/>
      <c r="B32" s="21" t="s">
        <v>31</v>
      </c>
      <c r="C32" s="22"/>
      <c r="D32" s="22"/>
      <c r="E32" s="22"/>
      <c r="F32" s="22"/>
      <c r="H32" s="98">
        <f>SUM(H31:J31)</f>
        <v>162</v>
      </c>
      <c r="I32" s="98"/>
      <c r="J32" s="98"/>
      <c r="K32" s="98">
        <f>SUM(K31:M31)</f>
        <v>211</v>
      </c>
      <c r="L32" s="98"/>
      <c r="M32" s="98"/>
      <c r="N32" s="17"/>
    </row>
    <row r="33" spans="1:14" s="16" customFormat="1" ht="12.75">
      <c r="A33" s="17"/>
      <c r="B33" s="84" t="s">
        <v>29</v>
      </c>
      <c r="C33" s="22"/>
      <c r="D33" s="22"/>
      <c r="E33" s="22"/>
      <c r="F33" s="84">
        <f>SUM(F12:F30)</f>
        <v>60</v>
      </c>
      <c r="G33" s="85" t="s">
        <v>110</v>
      </c>
      <c r="H33" s="85" t="s">
        <v>111</v>
      </c>
      <c r="I33" s="48"/>
      <c r="J33" s="48"/>
      <c r="K33" s="48"/>
      <c r="L33" s="48"/>
      <c r="M33" s="48"/>
      <c r="N33" s="17"/>
    </row>
    <row r="34" spans="1:14" s="16" customFormat="1" ht="12.75">
      <c r="A34" s="17"/>
      <c r="B34" s="86" t="s">
        <v>121</v>
      </c>
      <c r="C34" s="22"/>
      <c r="D34" s="22"/>
      <c r="E34" s="22"/>
      <c r="F34" s="87">
        <f>SUM(F12:F25)</f>
        <v>50</v>
      </c>
      <c r="G34" s="85">
        <f>+F12+SUM(F16:F20)+F25</f>
        <v>22</v>
      </c>
      <c r="H34" s="85">
        <f>F34-G34</f>
        <v>28</v>
      </c>
      <c r="I34" s="48"/>
      <c r="J34" s="48"/>
      <c r="K34" s="48"/>
      <c r="L34" s="48"/>
      <c r="M34" s="48"/>
      <c r="N34" s="17"/>
    </row>
    <row r="35" spans="2:8" s="5" customFormat="1" ht="12.75">
      <c r="B35" s="86" t="s">
        <v>122</v>
      </c>
      <c r="C35" s="22"/>
      <c r="D35" s="22"/>
      <c r="E35" s="22"/>
      <c r="F35" s="87">
        <f>SUM(F27:F30)</f>
        <v>10</v>
      </c>
      <c r="G35" s="85">
        <f>+F27+F28</f>
        <v>6</v>
      </c>
      <c r="H35" s="85">
        <f>F35-G35</f>
        <v>4</v>
      </c>
    </row>
    <row r="36" spans="2:8" ht="12.75">
      <c r="B36" s="99"/>
      <c r="C36" s="100"/>
      <c r="D36" s="100"/>
      <c r="E36" s="100"/>
      <c r="G36" s="46">
        <f>SUM(G34:G35)</f>
        <v>28</v>
      </c>
      <c r="H36" s="46">
        <f>SUM(H34:H35)</f>
        <v>32</v>
      </c>
    </row>
    <row r="37" spans="2:5" ht="12.75">
      <c r="B37" s="99" t="s">
        <v>62</v>
      </c>
      <c r="C37" s="100"/>
      <c r="D37" s="100"/>
      <c r="E37" s="100"/>
    </row>
    <row r="38" spans="2:13" s="39" customFormat="1" ht="12.75">
      <c r="B38" s="39" t="s">
        <v>32</v>
      </c>
      <c r="F38" s="39">
        <f>SUM(F12:F15)</f>
        <v>21</v>
      </c>
      <c r="G38" s="39">
        <f>SUM(G12:G15)</f>
        <v>135</v>
      </c>
      <c r="H38" s="39">
        <f aca="true" t="shared" si="1" ref="H38:M38">SUM(H12:H15)</f>
        <v>15</v>
      </c>
      <c r="I38" s="39">
        <f t="shared" si="1"/>
        <v>15</v>
      </c>
      <c r="J38" s="39">
        <f t="shared" si="1"/>
        <v>0</v>
      </c>
      <c r="K38" s="39">
        <f t="shared" si="1"/>
        <v>70</v>
      </c>
      <c r="L38" s="39">
        <f t="shared" si="1"/>
        <v>25</v>
      </c>
      <c r="M38" s="39">
        <f t="shared" si="1"/>
        <v>10</v>
      </c>
    </row>
    <row r="39" spans="2:13" s="27" customFormat="1" ht="12.75">
      <c r="B39" s="27" t="s">
        <v>33</v>
      </c>
      <c r="F39" s="27">
        <f>SUM(F16:F21)</f>
        <v>21</v>
      </c>
      <c r="G39" s="27">
        <f>SUM(G16:G21)</f>
        <v>122</v>
      </c>
      <c r="H39" s="27">
        <f aca="true" t="shared" si="2" ref="H39:M39">SUM(H16:H21)</f>
        <v>38</v>
      </c>
      <c r="I39" s="27">
        <f t="shared" si="2"/>
        <v>29</v>
      </c>
      <c r="J39" s="27">
        <f t="shared" si="2"/>
        <v>16</v>
      </c>
      <c r="K39" s="27">
        <f t="shared" si="2"/>
        <v>20</v>
      </c>
      <c r="L39" s="27">
        <f t="shared" si="2"/>
        <v>19</v>
      </c>
      <c r="M39" s="27">
        <f t="shared" si="2"/>
        <v>0</v>
      </c>
    </row>
    <row r="40" spans="2:13" ht="12.75">
      <c r="B40" s="44" t="s">
        <v>34</v>
      </c>
      <c r="F40">
        <f>SUM(F38:F39)</f>
        <v>42</v>
      </c>
      <c r="G40">
        <f aca="true" t="shared" si="3" ref="G40:M40">SUM(G38:G39)</f>
        <v>257</v>
      </c>
      <c r="H40">
        <f t="shared" si="3"/>
        <v>53</v>
      </c>
      <c r="I40">
        <f t="shared" si="3"/>
        <v>44</v>
      </c>
      <c r="J40">
        <f t="shared" si="3"/>
        <v>16</v>
      </c>
      <c r="K40">
        <f t="shared" si="3"/>
        <v>90</v>
      </c>
      <c r="L40">
        <f t="shared" si="3"/>
        <v>44</v>
      </c>
      <c r="M40">
        <f t="shared" si="3"/>
        <v>10</v>
      </c>
    </row>
    <row r="43" spans="2:13" ht="12.75">
      <c r="B43" s="18" t="s">
        <v>117</v>
      </c>
      <c r="D43" s="18"/>
      <c r="E43" s="23" t="s">
        <v>23</v>
      </c>
      <c r="F43" s="23" t="s">
        <v>0</v>
      </c>
      <c r="G43" s="23"/>
      <c r="H43" s="18"/>
      <c r="I43" s="18"/>
      <c r="J43" s="18"/>
      <c r="K43" s="18"/>
      <c r="L43" s="18"/>
      <c r="M43" s="18"/>
    </row>
    <row r="44" spans="2:13" ht="12.75">
      <c r="B44" t="s">
        <v>1</v>
      </c>
      <c r="D44" s="19"/>
      <c r="E44" s="63">
        <f>G44/G47</f>
        <v>0.5638766519823789</v>
      </c>
      <c r="F44" s="23" t="s">
        <v>24</v>
      </c>
      <c r="G44" s="23">
        <f>H70+K70</f>
        <v>128</v>
      </c>
      <c r="H44" s="18"/>
      <c r="I44" s="18"/>
      <c r="J44" s="18"/>
      <c r="K44" s="18"/>
      <c r="L44" s="18"/>
      <c r="M44" s="18"/>
    </row>
    <row r="45" spans="2:13" ht="12.75">
      <c r="B45" t="s">
        <v>39</v>
      </c>
      <c r="D45" s="19"/>
      <c r="E45" s="63">
        <f>G45/G47</f>
        <v>0.41409691629955947</v>
      </c>
      <c r="F45" s="23" t="s">
        <v>25</v>
      </c>
      <c r="G45" s="23">
        <f>I70+L70</f>
        <v>94</v>
      </c>
      <c r="H45" s="18"/>
      <c r="I45" s="18"/>
      <c r="J45" s="18"/>
      <c r="K45" s="18"/>
      <c r="L45" s="18"/>
      <c r="M45" s="18"/>
    </row>
    <row r="46" spans="2:13" ht="12.75">
      <c r="B46" t="s">
        <v>48</v>
      </c>
      <c r="D46" s="19"/>
      <c r="E46" s="63">
        <f>G46/G47</f>
        <v>0.022026431718061675</v>
      </c>
      <c r="F46" s="23" t="s">
        <v>26</v>
      </c>
      <c r="G46" s="23">
        <f>J70+M70</f>
        <v>5</v>
      </c>
      <c r="H46" s="18"/>
      <c r="I46" s="18"/>
      <c r="J46" s="18"/>
      <c r="K46" s="18"/>
      <c r="L46" s="18"/>
      <c r="M46" s="18"/>
    </row>
    <row r="47" spans="2:13" ht="12.75">
      <c r="B47" t="s">
        <v>70</v>
      </c>
      <c r="D47" s="18"/>
      <c r="E47" s="63">
        <f>SUM(E44:E46)</f>
        <v>1</v>
      </c>
      <c r="F47" s="23" t="s">
        <v>3</v>
      </c>
      <c r="G47" s="23">
        <f>SUM(G44:G46)</f>
        <v>227</v>
      </c>
      <c r="H47" s="18"/>
      <c r="I47" s="18"/>
      <c r="J47" s="18"/>
      <c r="K47" s="18"/>
      <c r="L47" s="18"/>
      <c r="M47" s="18"/>
    </row>
    <row r="48" ht="12.75">
      <c r="B48" t="s">
        <v>71</v>
      </c>
    </row>
    <row r="49" spans="1:14" ht="25.5">
      <c r="A49" s="95" t="s">
        <v>21</v>
      </c>
      <c r="B49" s="97" t="s">
        <v>4</v>
      </c>
      <c r="C49" s="96" t="s">
        <v>5</v>
      </c>
      <c r="D49" s="103"/>
      <c r="E49" s="104"/>
      <c r="F49" s="1" t="s">
        <v>6</v>
      </c>
      <c r="G49" s="96" t="s">
        <v>7</v>
      </c>
      <c r="H49" s="103"/>
      <c r="I49" s="103"/>
      <c r="J49" s="103"/>
      <c r="K49" s="103"/>
      <c r="L49" s="103"/>
      <c r="M49" s="104"/>
      <c r="N49" s="89" t="s">
        <v>8</v>
      </c>
    </row>
    <row r="50" spans="1:14" ht="12.75">
      <c r="A50" s="95"/>
      <c r="B50" s="101"/>
      <c r="C50" s="2" t="s">
        <v>9</v>
      </c>
      <c r="D50" s="2" t="s">
        <v>10</v>
      </c>
      <c r="E50" s="3" t="s">
        <v>11</v>
      </c>
      <c r="F50" s="105" t="s">
        <v>29</v>
      </c>
      <c r="G50" s="3" t="s">
        <v>3</v>
      </c>
      <c r="H50" s="93" t="s">
        <v>88</v>
      </c>
      <c r="I50" s="94"/>
      <c r="J50" s="92"/>
      <c r="K50" s="93" t="s">
        <v>89</v>
      </c>
      <c r="L50" s="94"/>
      <c r="M50" s="92"/>
      <c r="N50" s="90"/>
    </row>
    <row r="51" spans="1:14" ht="12.75">
      <c r="A51" s="95"/>
      <c r="B51" s="102"/>
      <c r="C51" s="6"/>
      <c r="D51" s="6" t="s">
        <v>14</v>
      </c>
      <c r="E51" s="7" t="s">
        <v>15</v>
      </c>
      <c r="F51" s="106"/>
      <c r="G51" s="7" t="s">
        <v>16</v>
      </c>
      <c r="H51" s="4" t="s">
        <v>17</v>
      </c>
      <c r="I51" s="8" t="s">
        <v>18</v>
      </c>
      <c r="J51" s="8" t="s">
        <v>19</v>
      </c>
      <c r="K51" s="8" t="s">
        <v>17</v>
      </c>
      <c r="L51" s="8" t="s">
        <v>18</v>
      </c>
      <c r="M51" s="8" t="s">
        <v>19</v>
      </c>
      <c r="N51" s="91"/>
    </row>
    <row r="52" spans="1:14" ht="12.75">
      <c r="A52" s="32">
        <v>1</v>
      </c>
      <c r="B52" s="32" t="s">
        <v>60</v>
      </c>
      <c r="C52" s="33">
        <v>4</v>
      </c>
      <c r="D52" s="33">
        <v>4</v>
      </c>
      <c r="E52" s="33"/>
      <c r="F52" s="34">
        <v>6</v>
      </c>
      <c r="G52" s="33">
        <v>30</v>
      </c>
      <c r="H52" s="34">
        <v>0</v>
      </c>
      <c r="I52" s="34">
        <v>0</v>
      </c>
      <c r="J52" s="34">
        <v>0</v>
      </c>
      <c r="K52" s="34">
        <v>15</v>
      </c>
      <c r="L52" s="34">
        <v>15</v>
      </c>
      <c r="M52" s="34">
        <v>0</v>
      </c>
      <c r="N52" s="32"/>
    </row>
    <row r="53" spans="1:14" ht="12.75">
      <c r="A53" s="24">
        <v>2</v>
      </c>
      <c r="B53" s="43" t="s">
        <v>47</v>
      </c>
      <c r="C53" s="42">
        <v>3</v>
      </c>
      <c r="D53" s="42">
        <v>3</v>
      </c>
      <c r="E53" s="42"/>
      <c r="F53" s="25">
        <v>7</v>
      </c>
      <c r="G53" s="42">
        <v>29</v>
      </c>
      <c r="H53" s="25">
        <v>19</v>
      </c>
      <c r="I53" s="25">
        <v>10</v>
      </c>
      <c r="J53" s="25">
        <v>0</v>
      </c>
      <c r="K53" s="25">
        <v>0</v>
      </c>
      <c r="L53" s="25">
        <v>0</v>
      </c>
      <c r="M53" s="25">
        <v>0</v>
      </c>
      <c r="N53" s="24"/>
    </row>
    <row r="54" spans="1:14" ht="12.75">
      <c r="A54" s="24">
        <v>3</v>
      </c>
      <c r="B54" s="57" t="s">
        <v>63</v>
      </c>
      <c r="C54" s="42">
        <v>4</v>
      </c>
      <c r="D54" s="42"/>
      <c r="E54" s="42"/>
      <c r="F54" s="25">
        <v>4</v>
      </c>
      <c r="G54" s="42">
        <v>19</v>
      </c>
      <c r="H54" s="25">
        <v>0</v>
      </c>
      <c r="I54" s="25">
        <v>0</v>
      </c>
      <c r="J54" s="25">
        <v>0</v>
      </c>
      <c r="K54" s="25">
        <v>19</v>
      </c>
      <c r="L54" s="25">
        <v>0</v>
      </c>
      <c r="M54" s="25">
        <v>0</v>
      </c>
      <c r="N54" s="24"/>
    </row>
    <row r="55" spans="1:14" ht="12.75">
      <c r="A55" s="24">
        <v>4</v>
      </c>
      <c r="B55" s="57" t="s">
        <v>61</v>
      </c>
      <c r="C55" s="42"/>
      <c r="D55" s="42">
        <v>4</v>
      </c>
      <c r="E55" s="42"/>
      <c r="F55" s="25">
        <v>3</v>
      </c>
      <c r="G55" s="42">
        <v>10</v>
      </c>
      <c r="H55" s="25">
        <v>0</v>
      </c>
      <c r="I55" s="25">
        <v>0</v>
      </c>
      <c r="J55" s="25">
        <v>0</v>
      </c>
      <c r="K55" s="25">
        <v>0</v>
      </c>
      <c r="L55" s="25">
        <v>10</v>
      </c>
      <c r="M55" s="25">
        <v>0</v>
      </c>
      <c r="N55" s="24"/>
    </row>
    <row r="56" spans="1:14" ht="12.75">
      <c r="A56" s="29">
        <v>5</v>
      </c>
      <c r="B56" s="3" t="s">
        <v>49</v>
      </c>
      <c r="C56" s="41"/>
      <c r="D56" s="10">
        <v>3</v>
      </c>
      <c r="E56" s="41"/>
      <c r="F56" s="20">
        <v>3</v>
      </c>
      <c r="G56" s="41">
        <v>18</v>
      </c>
      <c r="H56" s="20">
        <v>9</v>
      </c>
      <c r="I56" s="20">
        <v>9</v>
      </c>
      <c r="J56" s="20">
        <v>0</v>
      </c>
      <c r="K56" s="20">
        <v>0</v>
      </c>
      <c r="L56" s="20">
        <v>0</v>
      </c>
      <c r="M56" s="20">
        <v>0</v>
      </c>
      <c r="N56" s="29"/>
    </row>
    <row r="57" spans="1:14" ht="12.75">
      <c r="A57" s="29">
        <v>6</v>
      </c>
      <c r="B57" s="3" t="s">
        <v>43</v>
      </c>
      <c r="C57" s="41"/>
      <c r="D57" s="41"/>
      <c r="E57" s="10" t="s">
        <v>87</v>
      </c>
      <c r="F57" s="20">
        <v>20</v>
      </c>
      <c r="G57" s="41">
        <v>30</v>
      </c>
      <c r="H57" s="20">
        <v>0</v>
      </c>
      <c r="I57" s="20">
        <v>15</v>
      </c>
      <c r="J57" s="20">
        <v>0</v>
      </c>
      <c r="K57" s="20">
        <v>0</v>
      </c>
      <c r="L57" s="20">
        <v>15</v>
      </c>
      <c r="M57" s="20">
        <v>0</v>
      </c>
      <c r="N57" s="9" t="s">
        <v>113</v>
      </c>
    </row>
    <row r="58" spans="1:14" ht="12.75">
      <c r="A58" s="29">
        <v>7</v>
      </c>
      <c r="B58" s="9" t="s">
        <v>50</v>
      </c>
      <c r="C58" s="41"/>
      <c r="D58" s="10">
        <v>3</v>
      </c>
      <c r="E58" s="41"/>
      <c r="F58" s="20">
        <v>2</v>
      </c>
      <c r="G58" s="41">
        <v>9</v>
      </c>
      <c r="H58" s="20">
        <v>0</v>
      </c>
      <c r="I58" s="20">
        <v>9</v>
      </c>
      <c r="J58" s="20">
        <v>0</v>
      </c>
      <c r="K58" s="20">
        <v>0</v>
      </c>
      <c r="L58" s="20">
        <v>0</v>
      </c>
      <c r="M58" s="20">
        <v>0</v>
      </c>
      <c r="N58" s="29"/>
    </row>
    <row r="59" spans="1:14" ht="12.75">
      <c r="A59" s="29">
        <v>8</v>
      </c>
      <c r="B59" s="3" t="s">
        <v>51</v>
      </c>
      <c r="C59" s="41"/>
      <c r="D59" s="10">
        <v>3</v>
      </c>
      <c r="E59" s="41"/>
      <c r="F59" s="20">
        <v>3</v>
      </c>
      <c r="G59" s="41">
        <v>14</v>
      </c>
      <c r="H59" s="20">
        <v>6</v>
      </c>
      <c r="I59" s="20">
        <v>3</v>
      </c>
      <c r="J59" s="20">
        <v>5</v>
      </c>
      <c r="K59" s="20">
        <v>0</v>
      </c>
      <c r="L59" s="20">
        <v>0</v>
      </c>
      <c r="M59" s="20">
        <v>0</v>
      </c>
      <c r="N59" s="20"/>
    </row>
    <row r="60" spans="1:14" ht="12.75">
      <c r="A60" s="29">
        <v>9</v>
      </c>
      <c r="B60" s="3" t="s">
        <v>28</v>
      </c>
      <c r="C60" s="41"/>
      <c r="D60" s="10" t="s">
        <v>87</v>
      </c>
      <c r="E60" s="41"/>
      <c r="F60" s="20">
        <v>2</v>
      </c>
      <c r="G60" s="41">
        <v>18</v>
      </c>
      <c r="H60" s="20">
        <v>9</v>
      </c>
      <c r="I60" s="20">
        <v>0</v>
      </c>
      <c r="J60" s="20">
        <v>0</v>
      </c>
      <c r="K60" s="20">
        <v>9</v>
      </c>
      <c r="L60" s="20">
        <v>0</v>
      </c>
      <c r="M60" s="20">
        <v>0</v>
      </c>
      <c r="N60" s="9" t="s">
        <v>112</v>
      </c>
    </row>
    <row r="61" spans="1:14" ht="12.75">
      <c r="A61" s="29"/>
      <c r="B61" s="2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9"/>
    </row>
    <row r="62" spans="1:14" ht="12.75">
      <c r="A62" s="9"/>
      <c r="B62" s="45" t="s">
        <v>35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  <row r="63" spans="1:14" ht="12.75">
      <c r="A63" s="9">
        <v>10</v>
      </c>
      <c r="B63" s="62" t="s">
        <v>94</v>
      </c>
      <c r="C63" s="8"/>
      <c r="D63" s="8">
        <v>3</v>
      </c>
      <c r="E63" s="8"/>
      <c r="F63" s="8">
        <v>1</v>
      </c>
      <c r="G63" s="8">
        <v>8</v>
      </c>
      <c r="H63" s="8">
        <v>8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9"/>
    </row>
    <row r="64" spans="1:14" ht="12.75">
      <c r="A64" s="9">
        <v>11</v>
      </c>
      <c r="B64" s="61" t="s">
        <v>82</v>
      </c>
      <c r="C64" s="8"/>
      <c r="D64" s="8">
        <v>3</v>
      </c>
      <c r="E64" s="8"/>
      <c r="F64" s="8">
        <v>1</v>
      </c>
      <c r="G64" s="8">
        <v>5</v>
      </c>
      <c r="H64" s="8">
        <v>5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9"/>
    </row>
    <row r="65" spans="1:14" ht="12.75">
      <c r="A65" s="9">
        <v>12</v>
      </c>
      <c r="B65" s="61" t="s">
        <v>95</v>
      </c>
      <c r="C65" s="8"/>
      <c r="D65" s="8">
        <v>3</v>
      </c>
      <c r="E65" s="8"/>
      <c r="F65" s="8">
        <v>1</v>
      </c>
      <c r="G65" s="8">
        <v>8</v>
      </c>
      <c r="H65" s="8">
        <v>0</v>
      </c>
      <c r="I65" s="8">
        <v>8</v>
      </c>
      <c r="J65" s="8">
        <v>0</v>
      </c>
      <c r="K65" s="8">
        <v>0</v>
      </c>
      <c r="L65" s="8">
        <v>0</v>
      </c>
      <c r="M65" s="8">
        <v>0</v>
      </c>
      <c r="N65" s="9"/>
    </row>
    <row r="66" spans="1:14" s="69" customFormat="1" ht="25.5">
      <c r="A66" s="67">
        <v>13</v>
      </c>
      <c r="B66" s="70" t="s">
        <v>96</v>
      </c>
      <c r="C66" s="68"/>
      <c r="D66" s="68">
        <v>3</v>
      </c>
      <c r="E66" s="68"/>
      <c r="F66" s="83">
        <v>1</v>
      </c>
      <c r="G66" s="68">
        <v>5</v>
      </c>
      <c r="H66" s="68">
        <v>5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7"/>
    </row>
    <row r="67" spans="1:14" ht="12.75">
      <c r="A67" s="9">
        <v>14</v>
      </c>
      <c r="B67" s="61" t="s">
        <v>97</v>
      </c>
      <c r="C67" s="8"/>
      <c r="D67" s="8">
        <v>3</v>
      </c>
      <c r="E67" s="8"/>
      <c r="F67" s="8">
        <v>1</v>
      </c>
      <c r="G67" s="8">
        <v>8</v>
      </c>
      <c r="H67" s="8">
        <v>8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9"/>
    </row>
    <row r="68" spans="1:14" ht="12.75">
      <c r="A68" s="9">
        <v>15</v>
      </c>
      <c r="B68" s="61" t="s">
        <v>98</v>
      </c>
      <c r="C68" s="10"/>
      <c r="D68" s="10">
        <v>4</v>
      </c>
      <c r="E68" s="10"/>
      <c r="F68" s="8">
        <v>3</v>
      </c>
      <c r="G68" s="10">
        <v>8</v>
      </c>
      <c r="H68" s="8">
        <v>0</v>
      </c>
      <c r="I68" s="8">
        <v>0</v>
      </c>
      <c r="J68" s="8">
        <v>0</v>
      </c>
      <c r="K68" s="8">
        <v>8</v>
      </c>
      <c r="L68" s="8">
        <v>0</v>
      </c>
      <c r="M68" s="8">
        <v>0</v>
      </c>
      <c r="N68" s="9"/>
    </row>
    <row r="69" spans="1:14" ht="12.75">
      <c r="A69" s="9">
        <v>16</v>
      </c>
      <c r="B69" s="61" t="s">
        <v>99</v>
      </c>
      <c r="C69" s="10"/>
      <c r="D69" s="10">
        <v>4</v>
      </c>
      <c r="E69" s="10"/>
      <c r="F69" s="8">
        <v>2</v>
      </c>
      <c r="G69" s="10">
        <v>8</v>
      </c>
      <c r="H69" s="8">
        <v>0</v>
      </c>
      <c r="I69" s="8">
        <v>0</v>
      </c>
      <c r="J69" s="8">
        <v>0</v>
      </c>
      <c r="K69" s="8">
        <v>8</v>
      </c>
      <c r="L69" s="8">
        <v>0</v>
      </c>
      <c r="M69" s="8">
        <v>0</v>
      </c>
      <c r="N69" s="9"/>
    </row>
    <row r="70" spans="1:14" ht="12.75">
      <c r="A70" s="14"/>
      <c r="B70" s="14" t="s">
        <v>20</v>
      </c>
      <c r="C70" s="15">
        <f>COUNT(C52:C69)</f>
        <v>3</v>
      </c>
      <c r="D70" s="14"/>
      <c r="E70" s="14"/>
      <c r="F70" s="15">
        <f aca="true" t="shared" si="4" ref="F70:M70">SUM(F52:F69)</f>
        <v>60</v>
      </c>
      <c r="G70" s="15">
        <f t="shared" si="4"/>
        <v>227</v>
      </c>
      <c r="H70" s="15">
        <f t="shared" si="4"/>
        <v>69</v>
      </c>
      <c r="I70" s="15">
        <f t="shared" si="4"/>
        <v>54</v>
      </c>
      <c r="J70" s="15">
        <f t="shared" si="4"/>
        <v>5</v>
      </c>
      <c r="K70" s="15">
        <f t="shared" si="4"/>
        <v>59</v>
      </c>
      <c r="L70" s="15">
        <f t="shared" si="4"/>
        <v>40</v>
      </c>
      <c r="M70" s="15">
        <f t="shared" si="4"/>
        <v>0</v>
      </c>
      <c r="N70" s="14"/>
    </row>
    <row r="71" spans="1:14" ht="12.75">
      <c r="A71" s="18"/>
      <c r="B71" s="18" t="s">
        <v>31</v>
      </c>
      <c r="C71" s="18"/>
      <c r="D71" s="18"/>
      <c r="E71" s="18"/>
      <c r="F71" s="18"/>
      <c r="G71" s="18"/>
      <c r="H71" s="107">
        <f>SUM(H70:J70)</f>
        <v>128</v>
      </c>
      <c r="I71" s="107"/>
      <c r="J71" s="107"/>
      <c r="K71" s="107">
        <f>SUM(K70:M70)</f>
        <v>99</v>
      </c>
      <c r="L71" s="107"/>
      <c r="M71" s="107"/>
      <c r="N71" s="17"/>
    </row>
    <row r="72" spans="1:14" ht="12.75">
      <c r="A72" s="18"/>
      <c r="B72" t="s">
        <v>52</v>
      </c>
      <c r="C72" s="18"/>
      <c r="D72" s="18"/>
      <c r="E72" s="18"/>
      <c r="F72" s="18"/>
      <c r="G72" s="18"/>
      <c r="H72" s="46"/>
      <c r="I72" s="46"/>
      <c r="J72" s="46"/>
      <c r="K72" s="46"/>
      <c r="L72" s="46"/>
      <c r="M72" s="46"/>
      <c r="N72" s="17"/>
    </row>
    <row r="73" spans="1:14" ht="12.75">
      <c r="A73" s="18"/>
      <c r="B73" s="84" t="s">
        <v>29</v>
      </c>
      <c r="C73" s="22"/>
      <c r="D73" s="22"/>
      <c r="E73" s="22"/>
      <c r="F73" s="84">
        <f>SUM(F52:F69)</f>
        <v>60</v>
      </c>
      <c r="G73" s="85" t="s">
        <v>114</v>
      </c>
      <c r="H73" s="85" t="s">
        <v>115</v>
      </c>
      <c r="I73" s="46"/>
      <c r="J73" s="46"/>
      <c r="K73" s="46"/>
      <c r="L73" s="46"/>
      <c r="M73" s="46"/>
      <c r="N73" s="17"/>
    </row>
    <row r="74" spans="1:14" ht="12.75">
      <c r="A74" s="18"/>
      <c r="B74" s="86" t="s">
        <v>121</v>
      </c>
      <c r="C74" s="22"/>
      <c r="D74" s="22"/>
      <c r="E74" s="22"/>
      <c r="F74" s="87">
        <f>SUM(F52:F60)</f>
        <v>50</v>
      </c>
      <c r="G74" s="85">
        <f>+F53+SUM(F56:F60)-13</f>
        <v>24</v>
      </c>
      <c r="H74" s="85">
        <f>F74-G74</f>
        <v>26</v>
      </c>
      <c r="I74" s="46"/>
      <c r="J74" s="46"/>
      <c r="K74" s="46"/>
      <c r="L74" s="46"/>
      <c r="M74" s="46"/>
      <c r="N74" s="17"/>
    </row>
    <row r="75" spans="1:14" ht="12.75">
      <c r="A75" s="18"/>
      <c r="B75" s="86" t="s">
        <v>122</v>
      </c>
      <c r="C75" s="22"/>
      <c r="D75" s="22"/>
      <c r="E75" s="22"/>
      <c r="F75" s="87">
        <f>SUM(F63:F69)</f>
        <v>10</v>
      </c>
      <c r="G75" s="85">
        <f>SUM(F63:F67)</f>
        <v>5</v>
      </c>
      <c r="H75" s="85">
        <f>F75-G75</f>
        <v>5</v>
      </c>
      <c r="I75" s="46"/>
      <c r="J75" s="46"/>
      <c r="K75" s="46"/>
      <c r="L75" s="46"/>
      <c r="M75" s="46"/>
      <c r="N75" s="17"/>
    </row>
    <row r="76" spans="1:14" ht="12.75">
      <c r="A76" s="18"/>
      <c r="B76" s="99"/>
      <c r="C76" s="100"/>
      <c r="D76" s="100"/>
      <c r="E76" s="100"/>
      <c r="G76" s="46">
        <f>SUM(G74:G75)</f>
        <v>29</v>
      </c>
      <c r="H76" s="46">
        <f>SUM(H74:H75)</f>
        <v>31</v>
      </c>
      <c r="I76" s="46"/>
      <c r="J76" s="46"/>
      <c r="K76" s="46"/>
      <c r="L76" s="46"/>
      <c r="M76" s="46"/>
      <c r="N76" s="17"/>
    </row>
    <row r="77" spans="1:14" ht="12.75">
      <c r="A77" s="18"/>
      <c r="B77" s="99" t="s">
        <v>62</v>
      </c>
      <c r="C77" s="100"/>
      <c r="D77" s="100"/>
      <c r="E77" s="100"/>
      <c r="N77" s="17"/>
    </row>
    <row r="78" spans="1:14" ht="12.75">
      <c r="A78" s="18"/>
      <c r="B78" s="39" t="s">
        <v>32</v>
      </c>
      <c r="C78" s="39"/>
      <c r="D78" s="39"/>
      <c r="E78" s="39"/>
      <c r="F78" s="39">
        <f>SUM(F52:F52)</f>
        <v>6</v>
      </c>
      <c r="G78" s="39">
        <f>SUM(G52:G52)</f>
        <v>30</v>
      </c>
      <c r="H78" s="39">
        <f aca="true" t="shared" si="5" ref="H78:M78">SUM(H52:H52)</f>
        <v>0</v>
      </c>
      <c r="I78" s="39">
        <f t="shared" si="5"/>
        <v>0</v>
      </c>
      <c r="J78" s="39">
        <f t="shared" si="5"/>
        <v>0</v>
      </c>
      <c r="K78" s="39">
        <f t="shared" si="5"/>
        <v>15</v>
      </c>
      <c r="L78" s="39">
        <f t="shared" si="5"/>
        <v>15</v>
      </c>
      <c r="M78" s="39">
        <f t="shared" si="5"/>
        <v>0</v>
      </c>
      <c r="N78" s="17"/>
    </row>
    <row r="79" spans="1:14" ht="12.75">
      <c r="A79" s="18"/>
      <c r="B79" s="27" t="s">
        <v>33</v>
      </c>
      <c r="C79" s="27"/>
      <c r="D79" s="27"/>
      <c r="E79" s="27"/>
      <c r="F79" s="27">
        <f>SUM(F53:F55)</f>
        <v>14</v>
      </c>
      <c r="G79" s="27">
        <f>SUM(G53:G55)</f>
        <v>58</v>
      </c>
      <c r="H79" s="27">
        <f aca="true" t="shared" si="6" ref="H79:M79">SUM(H53:H55)</f>
        <v>19</v>
      </c>
      <c r="I79" s="27">
        <f t="shared" si="6"/>
        <v>10</v>
      </c>
      <c r="J79" s="27">
        <f t="shared" si="6"/>
        <v>0</v>
      </c>
      <c r="K79" s="27">
        <f t="shared" si="6"/>
        <v>19</v>
      </c>
      <c r="L79" s="27">
        <f t="shared" si="6"/>
        <v>10</v>
      </c>
      <c r="M79" s="27">
        <f t="shared" si="6"/>
        <v>0</v>
      </c>
      <c r="N79" s="17"/>
    </row>
    <row r="80" spans="2:13" ht="12.75">
      <c r="B80" s="44" t="s">
        <v>34</v>
      </c>
      <c r="F80">
        <f>SUM(F78:F79)</f>
        <v>20</v>
      </c>
      <c r="G80">
        <f aca="true" t="shared" si="7" ref="G80:M80">SUM(G77:G79)</f>
        <v>88</v>
      </c>
      <c r="H80">
        <f t="shared" si="7"/>
        <v>19</v>
      </c>
      <c r="I80">
        <f t="shared" si="7"/>
        <v>10</v>
      </c>
      <c r="J80">
        <f t="shared" si="7"/>
        <v>0</v>
      </c>
      <c r="K80">
        <f t="shared" si="7"/>
        <v>34</v>
      </c>
      <c r="L80">
        <f t="shared" si="7"/>
        <v>25</v>
      </c>
      <c r="M80">
        <f t="shared" si="7"/>
        <v>0</v>
      </c>
    </row>
    <row r="81" ht="12.75">
      <c r="B81" s="44"/>
    </row>
    <row r="82" ht="12.75">
      <c r="B82" s="44"/>
    </row>
    <row r="83" ht="12.75">
      <c r="B83" s="44"/>
    </row>
    <row r="84" ht="12.75">
      <c r="B84" s="44"/>
    </row>
    <row r="85" ht="12.75">
      <c r="B85" s="44"/>
    </row>
    <row r="86" ht="12.75">
      <c r="B86" s="44"/>
    </row>
    <row r="87" ht="12.75">
      <c r="B87" s="44"/>
    </row>
    <row r="89" spans="2:5" ht="12.75">
      <c r="B89" t="s">
        <v>62</v>
      </c>
      <c r="D89" t="s">
        <v>68</v>
      </c>
      <c r="E89" t="s">
        <v>69</v>
      </c>
    </row>
    <row r="90" spans="2:13" s="39" customFormat="1" ht="12.75">
      <c r="B90" s="39" t="s">
        <v>32</v>
      </c>
      <c r="D90" s="39">
        <v>165</v>
      </c>
      <c r="E90" s="39">
        <v>20</v>
      </c>
      <c r="F90" s="39">
        <f aca="true" t="shared" si="8" ref="F90:M91">+F38+F78</f>
        <v>27</v>
      </c>
      <c r="G90" s="39">
        <f t="shared" si="8"/>
        <v>165</v>
      </c>
      <c r="H90" s="39">
        <f t="shared" si="8"/>
        <v>15</v>
      </c>
      <c r="I90" s="39">
        <f t="shared" si="8"/>
        <v>15</v>
      </c>
      <c r="J90" s="39">
        <f t="shared" si="8"/>
        <v>0</v>
      </c>
      <c r="K90" s="39">
        <f t="shared" si="8"/>
        <v>85</v>
      </c>
      <c r="L90" s="39">
        <f t="shared" si="8"/>
        <v>40</v>
      </c>
      <c r="M90" s="39">
        <f t="shared" si="8"/>
        <v>10</v>
      </c>
    </row>
    <row r="91" spans="2:13" s="27" customFormat="1" ht="12.75">
      <c r="B91" s="27" t="s">
        <v>33</v>
      </c>
      <c r="D91" s="27">
        <v>180</v>
      </c>
      <c r="E91" s="27">
        <v>21</v>
      </c>
      <c r="F91" s="27">
        <f t="shared" si="8"/>
        <v>35</v>
      </c>
      <c r="G91" s="27">
        <f t="shared" si="8"/>
        <v>180</v>
      </c>
      <c r="H91" s="27">
        <f t="shared" si="8"/>
        <v>57</v>
      </c>
      <c r="I91" s="27">
        <f t="shared" si="8"/>
        <v>39</v>
      </c>
      <c r="J91" s="27">
        <f t="shared" si="8"/>
        <v>16</v>
      </c>
      <c r="K91" s="27">
        <f t="shared" si="8"/>
        <v>39</v>
      </c>
      <c r="L91" s="27">
        <f t="shared" si="8"/>
        <v>29</v>
      </c>
      <c r="M91" s="27">
        <f t="shared" si="8"/>
        <v>0</v>
      </c>
    </row>
    <row r="92" spans="2:13" ht="12.75">
      <c r="B92" s="59" t="s">
        <v>34</v>
      </c>
      <c r="D92" s="58">
        <f>+SUM(D90:D91)</f>
        <v>345</v>
      </c>
      <c r="E92" s="58">
        <f>+SUM(E90:E91)</f>
        <v>41</v>
      </c>
      <c r="F92" s="58">
        <f>+SUM(F90:F91)</f>
        <v>62</v>
      </c>
      <c r="G92" s="58">
        <f aca="true" t="shared" si="9" ref="G92:M92">+SUM(G90:G91)</f>
        <v>345</v>
      </c>
      <c r="H92" s="58">
        <f t="shared" si="9"/>
        <v>72</v>
      </c>
      <c r="I92" s="58">
        <f t="shared" si="9"/>
        <v>54</v>
      </c>
      <c r="J92" s="58">
        <f t="shared" si="9"/>
        <v>16</v>
      </c>
      <c r="K92" s="58">
        <f t="shared" si="9"/>
        <v>124</v>
      </c>
      <c r="L92" s="58">
        <f t="shared" si="9"/>
        <v>69</v>
      </c>
      <c r="M92" s="58">
        <f t="shared" si="9"/>
        <v>10</v>
      </c>
    </row>
    <row r="93" spans="6:13" ht="12.75">
      <c r="F93" s="18"/>
      <c r="G93" s="18"/>
      <c r="H93" s="18"/>
      <c r="I93" s="18"/>
      <c r="J93" s="18"/>
      <c r="K93" s="18"/>
      <c r="L93" s="18"/>
      <c r="M93" s="18"/>
    </row>
    <row r="95" spans="2:8" ht="12.75">
      <c r="B95" s="46" t="s">
        <v>72</v>
      </c>
      <c r="C95" s="18"/>
      <c r="D95" s="18"/>
      <c r="E95" s="18"/>
      <c r="F95" s="18"/>
      <c r="G95" s="18"/>
      <c r="H95" s="18"/>
    </row>
    <row r="96" spans="2:8" ht="12.75">
      <c r="B96" s="18"/>
      <c r="C96" s="46" t="s">
        <v>34</v>
      </c>
      <c r="D96" s="46" t="s">
        <v>27</v>
      </c>
      <c r="E96" s="46" t="s">
        <v>121</v>
      </c>
      <c r="F96" s="46" t="s">
        <v>27</v>
      </c>
      <c r="G96" s="46" t="s">
        <v>122</v>
      </c>
      <c r="H96" s="46" t="s">
        <v>27</v>
      </c>
    </row>
    <row r="97" spans="2:8" ht="12.75">
      <c r="B97" s="46" t="s">
        <v>36</v>
      </c>
      <c r="C97" s="18">
        <f>+E97+G97</f>
        <v>319</v>
      </c>
      <c r="D97" s="64">
        <f>+C97/C$100</f>
        <v>0.5316666666666666</v>
      </c>
      <c r="E97" s="18">
        <f>SUM(H12:H25)+SUM(K12:K25)+SUM(H52:H60)+SUM(K52:K60)</f>
        <v>253</v>
      </c>
      <c r="F97" s="64">
        <f>+E97/E$100</f>
        <v>0.4903100775193798</v>
      </c>
      <c r="G97" s="65">
        <f>SUM(H27:H30)+SUM(K27:K30)+SUM(H63:H69)+SUM(K63:K69)</f>
        <v>66</v>
      </c>
      <c r="H97" s="64">
        <f>+G97/G$100</f>
        <v>0.7857142857142857</v>
      </c>
    </row>
    <row r="98" spans="2:8" ht="12.75">
      <c r="B98" s="46" t="s">
        <v>37</v>
      </c>
      <c r="C98" s="18">
        <f>+E98+G98</f>
        <v>227</v>
      </c>
      <c r="D98" s="64">
        <f>+C98/C$100</f>
        <v>0.37833333333333335</v>
      </c>
      <c r="E98" s="18">
        <f>SUM(I12:I25)+SUM(L12:L25)+SUM(I52:I60)+SUM(L52:L60)</f>
        <v>219</v>
      </c>
      <c r="F98" s="64">
        <f>+E98/E$100</f>
        <v>0.42441860465116277</v>
      </c>
      <c r="G98" s="65">
        <f>SUM(I27:I30)+SUM(L27:L30)+SUM(I63:I69)+SUM(L63:L69)</f>
        <v>8</v>
      </c>
      <c r="H98" s="64">
        <f>+G98/G$100</f>
        <v>0.09523809523809523</v>
      </c>
    </row>
    <row r="99" spans="2:8" ht="12.75">
      <c r="B99" s="46" t="s">
        <v>38</v>
      </c>
      <c r="C99" s="18">
        <f>+E99+G99</f>
        <v>54</v>
      </c>
      <c r="D99" s="64">
        <f>+C99/C$100</f>
        <v>0.09</v>
      </c>
      <c r="E99" s="18">
        <f>+SUM(J12:J25)+SUM(M12:M25)+SUM(J52:J60)+SUM(M52:M60)</f>
        <v>44</v>
      </c>
      <c r="F99" s="64">
        <f>+E99/E$100</f>
        <v>0.08527131782945736</v>
      </c>
      <c r="G99" s="65">
        <f>SUM(J27:J30)+SUM(M27:M30)+SUM(J63:J69)+SUM(M63:M66)</f>
        <v>10</v>
      </c>
      <c r="H99" s="64">
        <f>+G99/G$100</f>
        <v>0.11904761904761904</v>
      </c>
    </row>
    <row r="100" spans="2:8" ht="12.75">
      <c r="B100" s="46" t="s">
        <v>34</v>
      </c>
      <c r="C100" s="18">
        <f>+E100+G100</f>
        <v>600</v>
      </c>
      <c r="D100" s="64">
        <f>+C100/C$100</f>
        <v>1</v>
      </c>
      <c r="E100" s="18">
        <f>SUM(E97:E99)</f>
        <v>516</v>
      </c>
      <c r="F100" s="64">
        <f>+E100/E$100</f>
        <v>1</v>
      </c>
      <c r="G100" s="65">
        <f>SUM(G97:G99)</f>
        <v>84</v>
      </c>
      <c r="H100" s="64">
        <f>+G100/G$100</f>
        <v>1</v>
      </c>
    </row>
    <row r="103" ht="12.75">
      <c r="B103" t="s">
        <v>118</v>
      </c>
    </row>
    <row r="104" ht="12.75">
      <c r="B104" t="s">
        <v>119</v>
      </c>
    </row>
  </sheetData>
  <sheetProtection/>
  <mergeCells count="24">
    <mergeCell ref="B77:E77"/>
    <mergeCell ref="N49:N51"/>
    <mergeCell ref="F50:F51"/>
    <mergeCell ref="H50:J50"/>
    <mergeCell ref="K50:M50"/>
    <mergeCell ref="H71:J71"/>
    <mergeCell ref="K71:M71"/>
    <mergeCell ref="B76:E76"/>
    <mergeCell ref="H32:J32"/>
    <mergeCell ref="K32:M32"/>
    <mergeCell ref="B36:E36"/>
    <mergeCell ref="B37:E37"/>
    <mergeCell ref="A49:A51"/>
    <mergeCell ref="B49:B51"/>
    <mergeCell ref="C49:E49"/>
    <mergeCell ref="G49:M49"/>
    <mergeCell ref="N9:N11"/>
    <mergeCell ref="F10:F11"/>
    <mergeCell ref="H10:J10"/>
    <mergeCell ref="K10:M10"/>
    <mergeCell ref="A9:A11"/>
    <mergeCell ref="B9:B11"/>
    <mergeCell ref="C9:E9"/>
    <mergeCell ref="G9:M9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6"/>
  <sheetViews>
    <sheetView workbookViewId="0" topLeftCell="A85">
      <selection activeCell="F109" sqref="F109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8" customFormat="1" ht="15.75">
      <c r="A1" s="88" t="s">
        <v>120</v>
      </c>
    </row>
    <row r="3" spans="2:16" ht="12.75">
      <c r="B3" s="18" t="s">
        <v>116</v>
      </c>
      <c r="E3" s="23" t="s">
        <v>23</v>
      </c>
      <c r="F3" s="23" t="s">
        <v>0</v>
      </c>
      <c r="G3" s="23"/>
      <c r="O3" s="18"/>
      <c r="P3" s="18"/>
    </row>
    <row r="4" spans="2:16" ht="12.75">
      <c r="B4" t="s">
        <v>1</v>
      </c>
      <c r="E4" s="63">
        <f>G4/G7</f>
        <v>0.49866666666666665</v>
      </c>
      <c r="F4" s="23" t="s">
        <v>24</v>
      </c>
      <c r="G4" s="23">
        <f>H32+K32</f>
        <v>187</v>
      </c>
      <c r="O4" s="19"/>
      <c r="P4" s="18"/>
    </row>
    <row r="5" spans="2:16" ht="12.75">
      <c r="B5" t="s">
        <v>39</v>
      </c>
      <c r="E5" s="63">
        <f>G5/G7</f>
        <v>0.3973333333333333</v>
      </c>
      <c r="F5" s="23" t="s">
        <v>25</v>
      </c>
      <c r="G5" s="23">
        <f>I32+L32</f>
        <v>149</v>
      </c>
      <c r="O5" s="19"/>
      <c r="P5" s="18"/>
    </row>
    <row r="6" spans="2:16" ht="12.75">
      <c r="B6" t="s">
        <v>45</v>
      </c>
      <c r="E6" s="63">
        <f>G6/G7</f>
        <v>0.104</v>
      </c>
      <c r="F6" s="23" t="s">
        <v>26</v>
      </c>
      <c r="G6" s="23">
        <f>J32+M32</f>
        <v>39</v>
      </c>
      <c r="O6" s="19"/>
      <c r="P6" s="18"/>
    </row>
    <row r="7" spans="2:16" ht="12.75">
      <c r="B7" t="s">
        <v>70</v>
      </c>
      <c r="E7" s="63">
        <f>SUM(E4:E6)</f>
        <v>0.9999999999999999</v>
      </c>
      <c r="F7" s="23" t="s">
        <v>3</v>
      </c>
      <c r="G7" s="23">
        <f>SUM(G4:G6)</f>
        <v>375</v>
      </c>
      <c r="O7" s="18"/>
      <c r="P7" s="18"/>
    </row>
    <row r="8" ht="12.75">
      <c r="B8" t="s">
        <v>66</v>
      </c>
    </row>
    <row r="9" spans="1:14" ht="12.75" customHeight="1">
      <c r="A9" s="95" t="s">
        <v>21</v>
      </c>
      <c r="B9" s="95" t="s">
        <v>4</v>
      </c>
      <c r="C9" s="97" t="s">
        <v>5</v>
      </c>
      <c r="D9" s="97"/>
      <c r="E9" s="97"/>
      <c r="F9" s="1" t="s">
        <v>30</v>
      </c>
      <c r="G9" s="97" t="s">
        <v>7</v>
      </c>
      <c r="H9" s="95"/>
      <c r="I9" s="95"/>
      <c r="J9" s="95"/>
      <c r="K9" s="95"/>
      <c r="L9" s="95"/>
      <c r="M9" s="95"/>
      <c r="N9" s="89" t="s">
        <v>8</v>
      </c>
    </row>
    <row r="10" spans="1:14" s="5" customFormat="1" ht="12.75">
      <c r="A10" s="95"/>
      <c r="B10" s="96"/>
      <c r="C10" s="2" t="s">
        <v>9</v>
      </c>
      <c r="D10" s="2" t="s">
        <v>10</v>
      </c>
      <c r="E10" s="3" t="s">
        <v>11</v>
      </c>
      <c r="F10" s="92" t="s">
        <v>29</v>
      </c>
      <c r="G10" s="3" t="s">
        <v>3</v>
      </c>
      <c r="H10" s="93" t="s">
        <v>12</v>
      </c>
      <c r="I10" s="94"/>
      <c r="J10" s="92"/>
      <c r="K10" s="93" t="s">
        <v>13</v>
      </c>
      <c r="L10" s="94"/>
      <c r="M10" s="92"/>
      <c r="N10" s="90"/>
    </row>
    <row r="11" spans="1:14" s="5" customFormat="1" ht="12.75">
      <c r="A11" s="95"/>
      <c r="B11" s="96"/>
      <c r="C11" s="6"/>
      <c r="D11" s="6" t="s">
        <v>14</v>
      </c>
      <c r="E11" s="7" t="s">
        <v>15</v>
      </c>
      <c r="F11" s="92"/>
      <c r="G11" s="7" t="s">
        <v>16</v>
      </c>
      <c r="H11" s="4" t="s">
        <v>17</v>
      </c>
      <c r="I11" s="8" t="s">
        <v>18</v>
      </c>
      <c r="J11" s="8" t="s">
        <v>19</v>
      </c>
      <c r="K11" s="8" t="s">
        <v>17</v>
      </c>
      <c r="L11" s="8" t="s">
        <v>18</v>
      </c>
      <c r="M11" s="8" t="s">
        <v>19</v>
      </c>
      <c r="N11" s="91"/>
    </row>
    <row r="12" spans="1:14" s="35" customFormat="1" ht="12.75">
      <c r="A12" s="53">
        <v>1</v>
      </c>
      <c r="B12" s="51" t="s">
        <v>40</v>
      </c>
      <c r="C12" s="52">
        <v>1</v>
      </c>
      <c r="D12" s="52">
        <v>1</v>
      </c>
      <c r="E12" s="36"/>
      <c r="F12" s="49">
        <v>4</v>
      </c>
      <c r="G12" s="33">
        <v>30</v>
      </c>
      <c r="H12" s="49">
        <v>15</v>
      </c>
      <c r="I12" s="34">
        <v>15</v>
      </c>
      <c r="J12" s="34">
        <v>0</v>
      </c>
      <c r="K12" s="34">
        <v>0</v>
      </c>
      <c r="L12" s="34">
        <v>0</v>
      </c>
      <c r="M12" s="34">
        <v>0</v>
      </c>
      <c r="N12" s="32"/>
    </row>
    <row r="13" spans="1:14" s="35" customFormat="1" ht="12.75">
      <c r="A13" s="53">
        <v>2</v>
      </c>
      <c r="B13" s="51" t="s">
        <v>53</v>
      </c>
      <c r="C13" s="52"/>
      <c r="D13" s="52">
        <v>2</v>
      </c>
      <c r="E13" s="36"/>
      <c r="F13" s="49">
        <v>4</v>
      </c>
      <c r="G13" s="33">
        <v>30</v>
      </c>
      <c r="H13" s="49">
        <v>0</v>
      </c>
      <c r="I13" s="34">
        <v>0</v>
      </c>
      <c r="J13" s="34">
        <v>0</v>
      </c>
      <c r="K13" s="34">
        <v>30</v>
      </c>
      <c r="L13" s="34">
        <v>0</v>
      </c>
      <c r="M13" s="34">
        <v>0</v>
      </c>
      <c r="N13" s="32"/>
    </row>
    <row r="14" spans="1:14" s="35" customFormat="1" ht="12.75">
      <c r="A14" s="53">
        <v>3</v>
      </c>
      <c r="B14" s="51" t="s">
        <v>54</v>
      </c>
      <c r="C14" s="52">
        <v>2</v>
      </c>
      <c r="D14" s="52">
        <v>2</v>
      </c>
      <c r="E14" s="36"/>
      <c r="F14" s="49">
        <v>6</v>
      </c>
      <c r="G14" s="33">
        <v>30</v>
      </c>
      <c r="H14" s="49">
        <v>0</v>
      </c>
      <c r="I14" s="34">
        <v>0</v>
      </c>
      <c r="J14" s="34">
        <v>0</v>
      </c>
      <c r="K14" s="34">
        <v>10</v>
      </c>
      <c r="L14" s="34">
        <v>10</v>
      </c>
      <c r="M14" s="34">
        <v>10</v>
      </c>
      <c r="N14" s="32"/>
    </row>
    <row r="15" spans="1:14" s="35" customFormat="1" ht="12.75">
      <c r="A15" s="54">
        <v>4</v>
      </c>
      <c r="B15" s="32" t="s">
        <v>55</v>
      </c>
      <c r="C15" s="33"/>
      <c r="D15" s="33">
        <v>2</v>
      </c>
      <c r="E15" s="33"/>
      <c r="F15" s="34">
        <v>7</v>
      </c>
      <c r="G15" s="33">
        <v>45</v>
      </c>
      <c r="H15" s="34">
        <v>0</v>
      </c>
      <c r="I15" s="34">
        <v>0</v>
      </c>
      <c r="J15" s="34">
        <v>0</v>
      </c>
      <c r="K15" s="34">
        <v>30</v>
      </c>
      <c r="L15" s="34">
        <v>15</v>
      </c>
      <c r="M15" s="34">
        <v>0</v>
      </c>
      <c r="N15" s="32"/>
    </row>
    <row r="16" spans="1:14" s="26" customFormat="1" ht="12.75">
      <c r="A16" s="55">
        <v>5</v>
      </c>
      <c r="B16" s="24" t="s">
        <v>56</v>
      </c>
      <c r="C16" s="25"/>
      <c r="D16" s="42">
        <v>1</v>
      </c>
      <c r="E16" s="25"/>
      <c r="F16" s="25">
        <v>3</v>
      </c>
      <c r="G16" s="25">
        <v>17</v>
      </c>
      <c r="H16" s="25">
        <v>7</v>
      </c>
      <c r="I16" s="25">
        <v>10</v>
      </c>
      <c r="J16" s="25">
        <v>0</v>
      </c>
      <c r="K16" s="25">
        <v>0</v>
      </c>
      <c r="L16" s="25">
        <v>0</v>
      </c>
      <c r="M16" s="25">
        <v>0</v>
      </c>
      <c r="N16" s="24"/>
    </row>
    <row r="17" spans="1:14" s="26" customFormat="1" ht="12.75">
      <c r="A17" s="24">
        <v>6</v>
      </c>
      <c r="B17" s="24" t="s">
        <v>42</v>
      </c>
      <c r="C17" s="25"/>
      <c r="D17" s="42">
        <v>1</v>
      </c>
      <c r="E17" s="25"/>
      <c r="F17" s="25">
        <v>3</v>
      </c>
      <c r="G17" s="25">
        <v>18</v>
      </c>
      <c r="H17" s="25">
        <v>10</v>
      </c>
      <c r="I17" s="25">
        <v>1</v>
      </c>
      <c r="J17" s="25">
        <v>7</v>
      </c>
      <c r="K17" s="25">
        <v>0</v>
      </c>
      <c r="L17" s="25">
        <v>0</v>
      </c>
      <c r="M17" s="25">
        <v>0</v>
      </c>
      <c r="N17" s="25"/>
    </row>
    <row r="18" spans="1:14" s="38" customFormat="1" ht="12.75">
      <c r="A18" s="24">
        <v>7</v>
      </c>
      <c r="B18" s="24" t="s">
        <v>64</v>
      </c>
      <c r="C18" s="25">
        <v>1</v>
      </c>
      <c r="D18" s="25">
        <v>1</v>
      </c>
      <c r="E18" s="25"/>
      <c r="F18" s="25">
        <v>3</v>
      </c>
      <c r="G18" s="25">
        <v>16</v>
      </c>
      <c r="H18" s="25">
        <v>6</v>
      </c>
      <c r="I18" s="25">
        <v>10</v>
      </c>
      <c r="J18" s="25">
        <v>0</v>
      </c>
      <c r="K18" s="25">
        <v>0</v>
      </c>
      <c r="L18" s="25">
        <v>0</v>
      </c>
      <c r="M18" s="25">
        <v>0</v>
      </c>
      <c r="N18" s="24"/>
    </row>
    <row r="19" spans="1:14" s="38" customFormat="1" ht="12.75">
      <c r="A19" s="24">
        <v>8</v>
      </c>
      <c r="B19" s="24" t="s">
        <v>57</v>
      </c>
      <c r="C19" s="25"/>
      <c r="D19" s="42">
        <v>1</v>
      </c>
      <c r="E19" s="25"/>
      <c r="F19" s="25">
        <v>3</v>
      </c>
      <c r="G19" s="25">
        <v>19</v>
      </c>
      <c r="H19" s="25">
        <v>9</v>
      </c>
      <c r="I19" s="25">
        <v>1</v>
      </c>
      <c r="J19" s="25">
        <v>9</v>
      </c>
      <c r="K19" s="25">
        <v>0</v>
      </c>
      <c r="L19" s="25">
        <v>0</v>
      </c>
      <c r="M19" s="25">
        <v>0</v>
      </c>
      <c r="N19" s="25"/>
    </row>
    <row r="20" spans="1:14" s="38" customFormat="1" ht="12.75">
      <c r="A20" s="24">
        <v>9</v>
      </c>
      <c r="B20" s="24" t="s">
        <v>58</v>
      </c>
      <c r="C20" s="25">
        <v>1</v>
      </c>
      <c r="D20" s="42">
        <v>1</v>
      </c>
      <c r="E20" s="25"/>
      <c r="F20" s="25">
        <v>3</v>
      </c>
      <c r="G20" s="25">
        <v>13</v>
      </c>
      <c r="H20" s="25">
        <v>6</v>
      </c>
      <c r="I20" s="25">
        <v>7</v>
      </c>
      <c r="J20" s="25">
        <v>0</v>
      </c>
      <c r="K20" s="25">
        <v>0</v>
      </c>
      <c r="L20" s="25">
        <v>0</v>
      </c>
      <c r="M20" s="25">
        <v>0</v>
      </c>
      <c r="N20" s="24"/>
    </row>
    <row r="21" spans="1:14" s="38" customFormat="1" ht="12.75">
      <c r="A21" s="24">
        <v>10</v>
      </c>
      <c r="B21" s="24" t="s">
        <v>65</v>
      </c>
      <c r="C21" s="25">
        <v>2</v>
      </c>
      <c r="D21" s="42">
        <v>2</v>
      </c>
      <c r="E21" s="25"/>
      <c r="F21" s="25">
        <v>6</v>
      </c>
      <c r="G21" s="25">
        <v>39</v>
      </c>
      <c r="H21" s="25">
        <v>0</v>
      </c>
      <c r="I21" s="25">
        <v>0</v>
      </c>
      <c r="J21" s="25">
        <v>0</v>
      </c>
      <c r="K21" s="25">
        <v>20</v>
      </c>
      <c r="L21" s="25">
        <v>19</v>
      </c>
      <c r="M21" s="25">
        <v>0</v>
      </c>
      <c r="N21" s="24"/>
    </row>
    <row r="22" spans="1:14" s="40" customFormat="1" ht="12.75">
      <c r="A22" s="29">
        <v>11</v>
      </c>
      <c r="B22" s="9" t="s">
        <v>41</v>
      </c>
      <c r="C22" s="20">
        <v>2</v>
      </c>
      <c r="D22" s="10">
        <v>2</v>
      </c>
      <c r="E22" s="20"/>
      <c r="F22" s="20">
        <v>2</v>
      </c>
      <c r="G22" s="20">
        <v>16</v>
      </c>
      <c r="H22" s="20">
        <v>0</v>
      </c>
      <c r="I22" s="20">
        <v>0</v>
      </c>
      <c r="J22" s="20">
        <v>0</v>
      </c>
      <c r="K22" s="20">
        <v>6</v>
      </c>
      <c r="L22" s="20">
        <v>3</v>
      </c>
      <c r="M22" s="20">
        <v>7</v>
      </c>
      <c r="N22" s="20"/>
    </row>
    <row r="23" spans="1:14" s="31" customFormat="1" ht="12.75">
      <c r="A23" s="29">
        <v>12</v>
      </c>
      <c r="B23" s="9" t="s">
        <v>43</v>
      </c>
      <c r="C23" s="20"/>
      <c r="D23" s="41"/>
      <c r="E23" s="8" t="s">
        <v>86</v>
      </c>
      <c r="F23" s="20">
        <v>0</v>
      </c>
      <c r="G23" s="20">
        <v>30</v>
      </c>
      <c r="H23" s="20">
        <v>0</v>
      </c>
      <c r="I23" s="20">
        <v>15</v>
      </c>
      <c r="J23" s="20">
        <v>0</v>
      </c>
      <c r="K23" s="20">
        <v>0</v>
      </c>
      <c r="L23" s="20">
        <v>15</v>
      </c>
      <c r="M23" s="20">
        <v>0</v>
      </c>
      <c r="N23" s="37"/>
    </row>
    <row r="24" spans="1:14" s="5" customFormat="1" ht="12.75">
      <c r="A24" s="29">
        <v>13</v>
      </c>
      <c r="B24" s="9" t="s">
        <v>59</v>
      </c>
      <c r="C24" s="20"/>
      <c r="D24" s="10">
        <v>2</v>
      </c>
      <c r="E24" s="20"/>
      <c r="F24" s="20">
        <v>3</v>
      </c>
      <c r="G24" s="20">
        <v>18</v>
      </c>
      <c r="H24" s="20">
        <v>0</v>
      </c>
      <c r="I24" s="20">
        <v>0</v>
      </c>
      <c r="J24" s="20">
        <v>0</v>
      </c>
      <c r="K24" s="20">
        <v>9</v>
      </c>
      <c r="L24" s="20">
        <v>9</v>
      </c>
      <c r="M24" s="20">
        <v>0</v>
      </c>
      <c r="N24" s="37"/>
    </row>
    <row r="25" spans="1:14" s="5" customFormat="1" ht="12.75">
      <c r="A25" s="29">
        <v>14</v>
      </c>
      <c r="B25" s="9" t="s">
        <v>44</v>
      </c>
      <c r="C25" s="20"/>
      <c r="D25" s="8">
        <v>1</v>
      </c>
      <c r="E25" s="20"/>
      <c r="F25" s="20">
        <v>3</v>
      </c>
      <c r="G25" s="20">
        <v>18</v>
      </c>
      <c r="H25" s="30">
        <v>9</v>
      </c>
      <c r="I25" s="30">
        <v>3</v>
      </c>
      <c r="J25" s="30">
        <v>6</v>
      </c>
      <c r="K25" s="30">
        <v>0</v>
      </c>
      <c r="L25" s="30">
        <v>0</v>
      </c>
      <c r="M25" s="30">
        <v>0</v>
      </c>
      <c r="N25" s="20"/>
    </row>
    <row r="26" spans="1:14" s="5" customFormat="1" ht="12.75">
      <c r="A26" s="9"/>
      <c r="B26" s="45" t="s">
        <v>35</v>
      </c>
      <c r="C26" s="8"/>
      <c r="D26" s="8"/>
      <c r="E26" s="8"/>
      <c r="F26" s="8"/>
      <c r="G26" s="8"/>
      <c r="H26" s="11"/>
      <c r="I26" s="11"/>
      <c r="J26" s="11"/>
      <c r="K26" s="11"/>
      <c r="L26" s="11"/>
      <c r="M26" s="11"/>
      <c r="N26" s="9"/>
    </row>
    <row r="27" spans="1:14" s="5" customFormat="1" ht="12.75">
      <c r="A27" s="9">
        <v>15</v>
      </c>
      <c r="B27" s="60" t="s">
        <v>77</v>
      </c>
      <c r="C27" s="8"/>
      <c r="D27" s="8">
        <v>1</v>
      </c>
      <c r="E27" s="8"/>
      <c r="F27" s="8">
        <v>2</v>
      </c>
      <c r="G27" s="8">
        <v>6</v>
      </c>
      <c r="H27" s="11">
        <v>6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9"/>
    </row>
    <row r="28" spans="1:14" s="5" customFormat="1" ht="12.75">
      <c r="A28" s="9">
        <v>16</v>
      </c>
      <c r="B28" s="60" t="s">
        <v>107</v>
      </c>
      <c r="C28" s="8"/>
      <c r="D28" s="8">
        <v>1</v>
      </c>
      <c r="E28" s="8"/>
      <c r="F28" s="8">
        <v>3</v>
      </c>
      <c r="G28" s="8">
        <v>8</v>
      </c>
      <c r="H28" s="11">
        <v>0</v>
      </c>
      <c r="I28" s="11">
        <v>8</v>
      </c>
      <c r="J28" s="11">
        <v>0</v>
      </c>
      <c r="K28" s="11">
        <v>0</v>
      </c>
      <c r="L28" s="11">
        <v>0</v>
      </c>
      <c r="M28" s="11">
        <v>0</v>
      </c>
      <c r="N28" s="9"/>
    </row>
    <row r="29" spans="1:14" s="5" customFormat="1" ht="12.75">
      <c r="A29" s="9">
        <v>17</v>
      </c>
      <c r="B29" s="60" t="s">
        <v>78</v>
      </c>
      <c r="C29" s="8"/>
      <c r="D29" s="8">
        <v>2</v>
      </c>
      <c r="E29" s="8"/>
      <c r="F29" s="8">
        <v>2</v>
      </c>
      <c r="G29" s="8">
        <v>8</v>
      </c>
      <c r="H29" s="11">
        <v>0</v>
      </c>
      <c r="I29" s="11">
        <v>0</v>
      </c>
      <c r="J29" s="11">
        <v>0</v>
      </c>
      <c r="K29" s="11">
        <v>0</v>
      </c>
      <c r="L29" s="11">
        <v>8</v>
      </c>
      <c r="M29" s="11">
        <v>0</v>
      </c>
      <c r="N29" s="9"/>
    </row>
    <row r="30" spans="1:14" s="5" customFormat="1" ht="12.75">
      <c r="A30" s="9">
        <v>18</v>
      </c>
      <c r="B30" s="60" t="s">
        <v>79</v>
      </c>
      <c r="C30" s="8"/>
      <c r="D30" s="8">
        <v>2</v>
      </c>
      <c r="E30" s="8"/>
      <c r="F30" s="8">
        <v>1</v>
      </c>
      <c r="G30" s="8">
        <v>6</v>
      </c>
      <c r="H30" s="11">
        <v>0</v>
      </c>
      <c r="I30" s="11">
        <v>0</v>
      </c>
      <c r="J30" s="11">
        <v>0</v>
      </c>
      <c r="K30" s="11">
        <v>6</v>
      </c>
      <c r="L30" s="11">
        <v>0</v>
      </c>
      <c r="M30" s="11">
        <v>0</v>
      </c>
      <c r="N30" s="9"/>
    </row>
    <row r="31" spans="1:14" s="5" customFormat="1" ht="12.75">
      <c r="A31" s="9">
        <v>19</v>
      </c>
      <c r="B31" s="60" t="s">
        <v>74</v>
      </c>
      <c r="C31" s="8">
        <v>2</v>
      </c>
      <c r="D31" s="8"/>
      <c r="E31" s="8"/>
      <c r="F31" s="8">
        <v>2</v>
      </c>
      <c r="G31" s="8">
        <v>8</v>
      </c>
      <c r="H31" s="11">
        <v>0</v>
      </c>
      <c r="I31" s="11">
        <v>0</v>
      </c>
      <c r="J31" s="11">
        <v>0</v>
      </c>
      <c r="K31" s="11">
        <v>8</v>
      </c>
      <c r="L31" s="11">
        <v>0</v>
      </c>
      <c r="M31" s="11">
        <v>0</v>
      </c>
      <c r="N31" s="9"/>
    </row>
    <row r="32" spans="1:14" s="16" customFormat="1" ht="12.75">
      <c r="A32" s="14"/>
      <c r="B32" s="14" t="s">
        <v>20</v>
      </c>
      <c r="C32" s="15">
        <f>COUNT(C12:C31)</f>
        <v>7</v>
      </c>
      <c r="D32" s="15"/>
      <c r="E32" s="14"/>
      <c r="F32" s="15">
        <f aca="true" t="shared" si="0" ref="F32:M32">SUM(F12:F31)</f>
        <v>60</v>
      </c>
      <c r="G32" s="15">
        <f t="shared" si="0"/>
        <v>375</v>
      </c>
      <c r="H32" s="15">
        <f t="shared" si="0"/>
        <v>68</v>
      </c>
      <c r="I32" s="15">
        <f t="shared" si="0"/>
        <v>70</v>
      </c>
      <c r="J32" s="15">
        <f t="shared" si="0"/>
        <v>22</v>
      </c>
      <c r="K32" s="15">
        <f t="shared" si="0"/>
        <v>119</v>
      </c>
      <c r="L32" s="15">
        <f t="shared" si="0"/>
        <v>79</v>
      </c>
      <c r="M32" s="15">
        <f t="shared" si="0"/>
        <v>17</v>
      </c>
      <c r="N32" s="14"/>
    </row>
    <row r="33" spans="1:14" s="5" customFormat="1" ht="12.75">
      <c r="A33" s="31"/>
      <c r="B33" s="21" t="s">
        <v>31</v>
      </c>
      <c r="C33" s="22"/>
      <c r="D33" s="22"/>
      <c r="E33" s="22"/>
      <c r="F33" s="16"/>
      <c r="G33" s="98">
        <f>SUM(H32:J32)</f>
        <v>160</v>
      </c>
      <c r="H33" s="98"/>
      <c r="I33" s="98"/>
      <c r="J33" s="98">
        <f>SUM(K32:M32)</f>
        <v>215</v>
      </c>
      <c r="K33" s="98"/>
      <c r="L33" s="98"/>
      <c r="M33" s="13"/>
      <c r="N33" s="12"/>
    </row>
    <row r="34" spans="1:14" s="5" customFormat="1" ht="12.75">
      <c r="A34" s="31"/>
      <c r="B34" s="84" t="s">
        <v>29</v>
      </c>
      <c r="C34" s="22"/>
      <c r="D34" s="22"/>
      <c r="E34" s="22"/>
      <c r="F34" s="84">
        <f>SUM(F12:F31)</f>
        <v>60</v>
      </c>
      <c r="G34" s="85" t="s">
        <v>110</v>
      </c>
      <c r="H34" s="85" t="s">
        <v>111</v>
      </c>
      <c r="I34" s="48"/>
      <c r="J34" s="48"/>
      <c r="K34" s="48"/>
      <c r="L34" s="48"/>
      <c r="M34" s="13"/>
      <c r="N34" s="12"/>
    </row>
    <row r="35" spans="1:14" s="5" customFormat="1" ht="12.75">
      <c r="A35" s="31"/>
      <c r="B35" s="86" t="s">
        <v>121</v>
      </c>
      <c r="C35" s="22"/>
      <c r="D35" s="22"/>
      <c r="E35" s="22"/>
      <c r="F35" s="87">
        <f>SUM(F12:F25)</f>
        <v>50</v>
      </c>
      <c r="G35" s="85">
        <f>+F12+SUM(F16:F20)+F25</f>
        <v>22</v>
      </c>
      <c r="H35" s="85">
        <f>F35-G35</f>
        <v>28</v>
      </c>
      <c r="I35" s="48"/>
      <c r="J35" s="48"/>
      <c r="K35" s="48"/>
      <c r="L35" s="48"/>
      <c r="M35" s="13"/>
      <c r="N35" s="12"/>
    </row>
    <row r="36" spans="1:14" s="5" customFormat="1" ht="12.75">
      <c r="A36" s="31"/>
      <c r="B36" s="86" t="s">
        <v>122</v>
      </c>
      <c r="C36" s="22"/>
      <c r="D36" s="22"/>
      <c r="E36" s="22"/>
      <c r="F36" s="87">
        <f>SUM(F27:F31)</f>
        <v>10</v>
      </c>
      <c r="G36" s="85">
        <f>+F27+F28</f>
        <v>5</v>
      </c>
      <c r="H36" s="85">
        <f>F36-G36</f>
        <v>5</v>
      </c>
      <c r="I36" s="48"/>
      <c r="J36" s="48"/>
      <c r="K36" s="48"/>
      <c r="L36" s="48"/>
      <c r="M36" s="13"/>
      <c r="N36" s="12"/>
    </row>
    <row r="37" spans="2:8" ht="12.75">
      <c r="B37" s="99"/>
      <c r="C37" s="100"/>
      <c r="D37" s="100"/>
      <c r="E37" s="100"/>
      <c r="G37" s="46">
        <f>SUM(G35:G36)</f>
        <v>27</v>
      </c>
      <c r="H37" s="46">
        <f>SUM(H35:H36)</f>
        <v>33</v>
      </c>
    </row>
    <row r="38" spans="2:5" ht="12.75">
      <c r="B38" s="99" t="s">
        <v>62</v>
      </c>
      <c r="C38" s="100"/>
      <c r="D38" s="100"/>
      <c r="E38" s="100"/>
    </row>
    <row r="39" spans="2:13" s="39" customFormat="1" ht="12.75">
      <c r="B39" s="39" t="s">
        <v>32</v>
      </c>
      <c r="F39" s="39">
        <f>SUM(F12:F15)</f>
        <v>21</v>
      </c>
      <c r="G39" s="39">
        <f>SUM(G12:G15)</f>
        <v>135</v>
      </c>
      <c r="H39" s="39">
        <f aca="true" t="shared" si="1" ref="H39:M39">SUM(H12:H15)</f>
        <v>15</v>
      </c>
      <c r="I39" s="39">
        <f t="shared" si="1"/>
        <v>15</v>
      </c>
      <c r="J39" s="39">
        <f t="shared" si="1"/>
        <v>0</v>
      </c>
      <c r="K39" s="39">
        <f t="shared" si="1"/>
        <v>70</v>
      </c>
      <c r="L39" s="39">
        <f t="shared" si="1"/>
        <v>25</v>
      </c>
      <c r="M39" s="39">
        <f t="shared" si="1"/>
        <v>10</v>
      </c>
    </row>
    <row r="40" spans="2:13" s="27" customFormat="1" ht="12.75">
      <c r="B40" s="27" t="s">
        <v>33</v>
      </c>
      <c r="F40" s="27">
        <f>SUM(F16:F21)</f>
        <v>21</v>
      </c>
      <c r="G40" s="27">
        <f>SUM(G16:G21)</f>
        <v>122</v>
      </c>
      <c r="H40" s="27">
        <f aca="true" t="shared" si="2" ref="H40:M40">SUM(H16:H21)</f>
        <v>38</v>
      </c>
      <c r="I40" s="27">
        <f t="shared" si="2"/>
        <v>29</v>
      </c>
      <c r="J40" s="27">
        <f t="shared" si="2"/>
        <v>16</v>
      </c>
      <c r="K40" s="27">
        <f t="shared" si="2"/>
        <v>20</v>
      </c>
      <c r="L40" s="27">
        <f t="shared" si="2"/>
        <v>19</v>
      </c>
      <c r="M40" s="27">
        <f t="shared" si="2"/>
        <v>0</v>
      </c>
    </row>
    <row r="41" spans="2:13" ht="12.75">
      <c r="B41" s="44" t="s">
        <v>34</v>
      </c>
      <c r="F41">
        <f>SUM(F39:F40)</f>
        <v>42</v>
      </c>
      <c r="G41">
        <f aca="true" t="shared" si="3" ref="G41:M41">SUM(G39:G40)</f>
        <v>257</v>
      </c>
      <c r="H41">
        <f t="shared" si="3"/>
        <v>53</v>
      </c>
      <c r="I41">
        <f t="shared" si="3"/>
        <v>44</v>
      </c>
      <c r="J41">
        <f t="shared" si="3"/>
        <v>16</v>
      </c>
      <c r="K41">
        <f t="shared" si="3"/>
        <v>90</v>
      </c>
      <c r="L41">
        <f t="shared" si="3"/>
        <v>44</v>
      </c>
      <c r="M41">
        <f t="shared" si="3"/>
        <v>10</v>
      </c>
    </row>
    <row r="44" spans="2:13" ht="12.75">
      <c r="B44" s="18" t="s">
        <v>117</v>
      </c>
      <c r="D44" s="18"/>
      <c r="E44" s="23" t="s">
        <v>23</v>
      </c>
      <c r="F44" s="23" t="s">
        <v>0</v>
      </c>
      <c r="G44" s="23"/>
      <c r="H44" s="18"/>
      <c r="I44" s="18"/>
      <c r="J44" s="18"/>
      <c r="K44" s="18"/>
      <c r="L44" s="18"/>
      <c r="M44" s="18"/>
    </row>
    <row r="45" spans="2:13" ht="12.75">
      <c r="B45" t="s">
        <v>1</v>
      </c>
      <c r="D45" s="19"/>
      <c r="E45" s="63">
        <f>G45/G48</f>
        <v>0.5066666666666667</v>
      </c>
      <c r="F45" s="23" t="s">
        <v>24</v>
      </c>
      <c r="G45" s="23">
        <f>H71+K71</f>
        <v>114</v>
      </c>
      <c r="H45" s="18"/>
      <c r="I45" s="18"/>
      <c r="J45" s="18"/>
      <c r="K45" s="18"/>
      <c r="L45" s="18"/>
      <c r="M45" s="18"/>
    </row>
    <row r="46" spans="2:13" ht="12.75">
      <c r="B46" t="s">
        <v>39</v>
      </c>
      <c r="D46" s="19"/>
      <c r="E46" s="63">
        <f>G46/G48</f>
        <v>0.4711111111111111</v>
      </c>
      <c r="F46" s="23" t="s">
        <v>25</v>
      </c>
      <c r="G46" s="23">
        <f>I71+L71</f>
        <v>106</v>
      </c>
      <c r="H46" s="18"/>
      <c r="I46" s="18"/>
      <c r="J46" s="18"/>
      <c r="K46" s="18"/>
      <c r="L46" s="18"/>
      <c r="M46" s="18"/>
    </row>
    <row r="47" spans="2:13" ht="12.75">
      <c r="B47" t="s">
        <v>48</v>
      </c>
      <c r="D47" s="19"/>
      <c r="E47" s="63">
        <f>G47/G48</f>
        <v>0.022222222222222223</v>
      </c>
      <c r="F47" s="23" t="s">
        <v>26</v>
      </c>
      <c r="G47" s="23">
        <f>J71+M71</f>
        <v>5</v>
      </c>
      <c r="H47" s="18"/>
      <c r="I47" s="18"/>
      <c r="J47" s="18"/>
      <c r="K47" s="18"/>
      <c r="L47" s="18"/>
      <c r="M47" s="18"/>
    </row>
    <row r="48" spans="2:13" ht="12.75">
      <c r="B48" t="s">
        <v>70</v>
      </c>
      <c r="D48" s="18"/>
      <c r="E48" s="63">
        <f>SUM(E45:E47)</f>
        <v>1</v>
      </c>
      <c r="F48" s="23" t="s">
        <v>3</v>
      </c>
      <c r="G48" s="23">
        <f>SUM(G45:G47)</f>
        <v>225</v>
      </c>
      <c r="H48" s="18"/>
      <c r="I48" s="18"/>
      <c r="J48" s="18"/>
      <c r="K48" s="18"/>
      <c r="L48" s="18"/>
      <c r="M48" s="18"/>
    </row>
    <row r="49" ht="12.75">
      <c r="B49" t="s">
        <v>66</v>
      </c>
    </row>
    <row r="50" spans="1:14" ht="25.5">
      <c r="A50" s="95" t="s">
        <v>21</v>
      </c>
      <c r="B50" s="97" t="s">
        <v>4</v>
      </c>
      <c r="C50" s="96" t="s">
        <v>5</v>
      </c>
      <c r="D50" s="103"/>
      <c r="E50" s="104"/>
      <c r="F50" s="1" t="s">
        <v>6</v>
      </c>
      <c r="G50" s="96" t="s">
        <v>7</v>
      </c>
      <c r="H50" s="103"/>
      <c r="I50" s="103"/>
      <c r="J50" s="103"/>
      <c r="K50" s="103"/>
      <c r="L50" s="103"/>
      <c r="M50" s="104"/>
      <c r="N50" s="89" t="s">
        <v>8</v>
      </c>
    </row>
    <row r="51" spans="1:14" ht="12.75">
      <c r="A51" s="95"/>
      <c r="B51" s="101"/>
      <c r="C51" s="2" t="s">
        <v>9</v>
      </c>
      <c r="D51" s="2" t="s">
        <v>10</v>
      </c>
      <c r="E51" s="3" t="s">
        <v>11</v>
      </c>
      <c r="F51" s="105" t="s">
        <v>29</v>
      </c>
      <c r="G51" s="3" t="s">
        <v>3</v>
      </c>
      <c r="H51" s="93" t="s">
        <v>88</v>
      </c>
      <c r="I51" s="94"/>
      <c r="J51" s="92"/>
      <c r="K51" s="93" t="s">
        <v>89</v>
      </c>
      <c r="L51" s="94"/>
      <c r="M51" s="92"/>
      <c r="N51" s="90"/>
    </row>
    <row r="52" spans="1:14" ht="12.75">
      <c r="A52" s="95"/>
      <c r="B52" s="102"/>
      <c r="C52" s="6"/>
      <c r="D52" s="6" t="s">
        <v>14</v>
      </c>
      <c r="E52" s="7" t="s">
        <v>15</v>
      </c>
      <c r="F52" s="106"/>
      <c r="G52" s="7" t="s">
        <v>16</v>
      </c>
      <c r="H52" s="4" t="s">
        <v>17</v>
      </c>
      <c r="I52" s="8" t="s">
        <v>18</v>
      </c>
      <c r="J52" s="8" t="s">
        <v>19</v>
      </c>
      <c r="K52" s="8" t="s">
        <v>17</v>
      </c>
      <c r="L52" s="8" t="s">
        <v>18</v>
      </c>
      <c r="M52" s="8" t="s">
        <v>19</v>
      </c>
      <c r="N52" s="91"/>
    </row>
    <row r="53" spans="1:14" ht="12.75">
      <c r="A53" s="32">
        <v>1</v>
      </c>
      <c r="B53" s="32" t="s">
        <v>60</v>
      </c>
      <c r="C53" s="33">
        <v>4</v>
      </c>
      <c r="D53" s="33">
        <v>4</v>
      </c>
      <c r="E53" s="33"/>
      <c r="F53" s="34">
        <v>6</v>
      </c>
      <c r="G53" s="33">
        <v>30</v>
      </c>
      <c r="H53" s="34">
        <v>0</v>
      </c>
      <c r="I53" s="34">
        <v>0</v>
      </c>
      <c r="J53" s="34">
        <v>0</v>
      </c>
      <c r="K53" s="34">
        <v>15</v>
      </c>
      <c r="L53" s="34">
        <v>15</v>
      </c>
      <c r="M53" s="34">
        <v>0</v>
      </c>
      <c r="N53" s="32"/>
    </row>
    <row r="54" spans="1:14" ht="12.75">
      <c r="A54" s="24">
        <v>2</v>
      </c>
      <c r="B54" s="43" t="s">
        <v>47</v>
      </c>
      <c r="C54" s="42">
        <v>3</v>
      </c>
      <c r="D54" s="42">
        <v>3</v>
      </c>
      <c r="E54" s="42"/>
      <c r="F54" s="25">
        <v>7</v>
      </c>
      <c r="G54" s="42">
        <v>29</v>
      </c>
      <c r="H54" s="25">
        <v>19</v>
      </c>
      <c r="I54" s="25">
        <v>10</v>
      </c>
      <c r="J54" s="25">
        <v>0</v>
      </c>
      <c r="K54" s="25">
        <v>0</v>
      </c>
      <c r="L54" s="25">
        <v>0</v>
      </c>
      <c r="M54" s="25">
        <v>0</v>
      </c>
      <c r="N54" s="24"/>
    </row>
    <row r="55" spans="1:14" ht="12.75">
      <c r="A55" s="24">
        <v>3</v>
      </c>
      <c r="B55" s="57" t="s">
        <v>63</v>
      </c>
      <c r="C55" s="42">
        <v>4</v>
      </c>
      <c r="D55" s="42"/>
      <c r="E55" s="42"/>
      <c r="F55" s="25">
        <v>4</v>
      </c>
      <c r="G55" s="42">
        <v>19</v>
      </c>
      <c r="H55" s="25">
        <v>0</v>
      </c>
      <c r="I55" s="25">
        <v>0</v>
      </c>
      <c r="J55" s="25">
        <v>0</v>
      </c>
      <c r="K55" s="25">
        <v>19</v>
      </c>
      <c r="L55" s="25">
        <v>0</v>
      </c>
      <c r="M55" s="25">
        <v>0</v>
      </c>
      <c r="N55" s="29"/>
    </row>
    <row r="56" spans="1:14" ht="12.75">
      <c r="A56" s="24">
        <v>4</v>
      </c>
      <c r="B56" s="57" t="s">
        <v>61</v>
      </c>
      <c r="C56" s="42"/>
      <c r="D56" s="42">
        <v>4</v>
      </c>
      <c r="E56" s="42"/>
      <c r="F56" s="25">
        <v>3</v>
      </c>
      <c r="G56" s="42">
        <v>10</v>
      </c>
      <c r="H56" s="25">
        <v>0</v>
      </c>
      <c r="I56" s="25">
        <v>0</v>
      </c>
      <c r="J56" s="25">
        <v>0</v>
      </c>
      <c r="K56" s="25">
        <v>0</v>
      </c>
      <c r="L56" s="25">
        <v>10</v>
      </c>
      <c r="M56" s="25">
        <v>0</v>
      </c>
      <c r="N56" s="29"/>
    </row>
    <row r="57" spans="1:14" ht="12.75">
      <c r="A57" s="29">
        <v>5</v>
      </c>
      <c r="B57" s="3" t="s">
        <v>49</v>
      </c>
      <c r="C57" s="41"/>
      <c r="D57" s="10">
        <v>3</v>
      </c>
      <c r="E57" s="41"/>
      <c r="F57" s="20">
        <v>3</v>
      </c>
      <c r="G57" s="41">
        <v>18</v>
      </c>
      <c r="H57" s="20">
        <v>9</v>
      </c>
      <c r="I57" s="20">
        <v>9</v>
      </c>
      <c r="J57" s="20">
        <v>0</v>
      </c>
      <c r="K57" s="20">
        <v>0</v>
      </c>
      <c r="L57" s="20">
        <v>0</v>
      </c>
      <c r="M57" s="20">
        <v>0</v>
      </c>
      <c r="N57" s="29"/>
    </row>
    <row r="58" spans="1:14" ht="12.75">
      <c r="A58" s="29">
        <v>6</v>
      </c>
      <c r="B58" s="3" t="s">
        <v>43</v>
      </c>
      <c r="C58" s="41"/>
      <c r="D58" s="41"/>
      <c r="E58" s="10" t="s">
        <v>87</v>
      </c>
      <c r="F58" s="20">
        <v>20</v>
      </c>
      <c r="G58" s="41">
        <v>30</v>
      </c>
      <c r="H58" s="20">
        <v>0</v>
      </c>
      <c r="I58" s="20">
        <v>15</v>
      </c>
      <c r="J58" s="20">
        <v>0</v>
      </c>
      <c r="K58" s="20">
        <v>0</v>
      </c>
      <c r="L58" s="20">
        <v>15</v>
      </c>
      <c r="M58" s="20">
        <v>0</v>
      </c>
      <c r="N58" s="9" t="s">
        <v>113</v>
      </c>
    </row>
    <row r="59" spans="1:14" ht="12.75">
      <c r="A59" s="29">
        <v>7</v>
      </c>
      <c r="B59" s="9" t="s">
        <v>50</v>
      </c>
      <c r="C59" s="41"/>
      <c r="D59" s="10">
        <v>3</v>
      </c>
      <c r="E59" s="41"/>
      <c r="F59" s="20">
        <v>2</v>
      </c>
      <c r="G59" s="41">
        <v>9</v>
      </c>
      <c r="H59" s="20">
        <v>0</v>
      </c>
      <c r="I59" s="20">
        <v>9</v>
      </c>
      <c r="J59" s="20">
        <v>0</v>
      </c>
      <c r="K59" s="20">
        <v>0</v>
      </c>
      <c r="L59" s="20">
        <v>0</v>
      </c>
      <c r="M59" s="20">
        <v>0</v>
      </c>
      <c r="N59" s="29"/>
    </row>
    <row r="60" spans="1:14" ht="12.75">
      <c r="A60" s="29">
        <v>8</v>
      </c>
      <c r="B60" s="3" t="s">
        <v>51</v>
      </c>
      <c r="C60" s="41"/>
      <c r="D60" s="10">
        <v>3</v>
      </c>
      <c r="E60" s="41"/>
      <c r="F60" s="20">
        <v>3</v>
      </c>
      <c r="G60" s="41">
        <v>14</v>
      </c>
      <c r="H60" s="20">
        <v>6</v>
      </c>
      <c r="I60" s="20">
        <v>3</v>
      </c>
      <c r="J60" s="20">
        <v>5</v>
      </c>
      <c r="K60" s="20">
        <v>0</v>
      </c>
      <c r="L60" s="20">
        <v>0</v>
      </c>
      <c r="M60" s="20">
        <v>0</v>
      </c>
      <c r="N60" s="20"/>
    </row>
    <row r="61" spans="1:14" ht="12.75">
      <c r="A61" s="29">
        <v>9</v>
      </c>
      <c r="B61" s="3" t="s">
        <v>28</v>
      </c>
      <c r="C61" s="41"/>
      <c r="D61" s="10" t="s">
        <v>87</v>
      </c>
      <c r="E61" s="41"/>
      <c r="F61" s="20">
        <v>2</v>
      </c>
      <c r="G61" s="41">
        <v>18</v>
      </c>
      <c r="H61" s="20">
        <v>9</v>
      </c>
      <c r="I61" s="20">
        <v>0</v>
      </c>
      <c r="J61" s="20">
        <v>0</v>
      </c>
      <c r="K61" s="20">
        <v>9</v>
      </c>
      <c r="L61" s="20">
        <v>0</v>
      </c>
      <c r="M61" s="20">
        <v>0</v>
      </c>
      <c r="N61" s="9" t="s">
        <v>112</v>
      </c>
    </row>
    <row r="62" spans="1:14" ht="12.75">
      <c r="A62" s="29"/>
      <c r="B62" s="3"/>
      <c r="C62" s="41"/>
      <c r="D62" s="10"/>
      <c r="E62" s="41"/>
      <c r="F62" s="20"/>
      <c r="G62" s="41"/>
      <c r="H62" s="20"/>
      <c r="I62" s="20"/>
      <c r="J62" s="20"/>
      <c r="K62" s="20"/>
      <c r="L62" s="20"/>
      <c r="M62" s="20"/>
      <c r="N62" s="29"/>
    </row>
    <row r="63" spans="1:14" ht="12.75">
      <c r="A63" s="9"/>
      <c r="B63" s="45" t="s">
        <v>35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</row>
    <row r="64" spans="1:14" ht="12.75">
      <c r="A64" s="9">
        <v>10</v>
      </c>
      <c r="B64" s="9" t="s">
        <v>80</v>
      </c>
      <c r="C64" s="8">
        <v>3</v>
      </c>
      <c r="D64" s="10"/>
      <c r="E64" s="8"/>
      <c r="F64" s="8">
        <v>1</v>
      </c>
      <c r="G64" s="8">
        <v>8</v>
      </c>
      <c r="H64" s="8">
        <v>8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9"/>
    </row>
    <row r="65" spans="1:14" ht="12.75">
      <c r="A65" s="9">
        <v>11</v>
      </c>
      <c r="B65" s="9" t="s">
        <v>81</v>
      </c>
      <c r="C65" s="8"/>
      <c r="D65" s="10">
        <v>3</v>
      </c>
      <c r="E65" s="8"/>
      <c r="F65" s="8">
        <v>1</v>
      </c>
      <c r="G65" s="8">
        <v>6</v>
      </c>
      <c r="H65" s="8">
        <v>0</v>
      </c>
      <c r="I65" s="8">
        <v>6</v>
      </c>
      <c r="J65" s="8">
        <v>0</v>
      </c>
      <c r="K65" s="8">
        <v>0</v>
      </c>
      <c r="L65" s="8">
        <v>0</v>
      </c>
      <c r="M65" s="8">
        <v>0</v>
      </c>
      <c r="N65" s="9"/>
    </row>
    <row r="66" spans="1:14" ht="12.75">
      <c r="A66" s="9">
        <v>12</v>
      </c>
      <c r="B66" s="9" t="s">
        <v>82</v>
      </c>
      <c r="C66" s="8"/>
      <c r="D66" s="10">
        <v>3</v>
      </c>
      <c r="E66" s="8"/>
      <c r="F66" s="8">
        <v>1</v>
      </c>
      <c r="G66" s="8">
        <v>6</v>
      </c>
      <c r="H66" s="8">
        <v>6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9"/>
    </row>
    <row r="67" spans="1:14" ht="12.75">
      <c r="A67" s="9">
        <v>13</v>
      </c>
      <c r="B67" s="9" t="s">
        <v>83</v>
      </c>
      <c r="C67" s="8">
        <v>4</v>
      </c>
      <c r="D67" s="10">
        <v>4</v>
      </c>
      <c r="E67" s="8"/>
      <c r="F67" s="8">
        <v>1</v>
      </c>
      <c r="G67" s="8">
        <v>8</v>
      </c>
      <c r="H67" s="8">
        <v>0</v>
      </c>
      <c r="I67" s="8">
        <v>0</v>
      </c>
      <c r="J67" s="8">
        <v>0</v>
      </c>
      <c r="K67" s="8">
        <v>4</v>
      </c>
      <c r="L67" s="8">
        <v>4</v>
      </c>
      <c r="M67" s="8">
        <v>0</v>
      </c>
      <c r="N67" s="9"/>
    </row>
    <row r="68" spans="1:14" ht="12.75">
      <c r="A68" s="9">
        <v>14</v>
      </c>
      <c r="B68" s="9" t="s">
        <v>84</v>
      </c>
      <c r="C68" s="8"/>
      <c r="D68" s="8">
        <v>4</v>
      </c>
      <c r="E68" s="8"/>
      <c r="F68" s="8">
        <v>2</v>
      </c>
      <c r="G68" s="8">
        <v>8</v>
      </c>
      <c r="H68" s="8">
        <v>0</v>
      </c>
      <c r="I68" s="8">
        <v>0</v>
      </c>
      <c r="J68" s="8">
        <v>0</v>
      </c>
      <c r="K68" s="8">
        <v>4</v>
      </c>
      <c r="L68" s="8">
        <v>4</v>
      </c>
      <c r="M68" s="8">
        <v>0</v>
      </c>
      <c r="N68" s="9"/>
    </row>
    <row r="69" spans="1:14" ht="12.75">
      <c r="A69" s="9">
        <v>15</v>
      </c>
      <c r="B69" s="9" t="s">
        <v>85</v>
      </c>
      <c r="C69" s="8"/>
      <c r="D69" s="8">
        <v>3</v>
      </c>
      <c r="E69" s="8"/>
      <c r="F69" s="8">
        <v>2</v>
      </c>
      <c r="G69" s="8">
        <v>6</v>
      </c>
      <c r="H69" s="8">
        <v>6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9"/>
    </row>
    <row r="70" spans="1:14" ht="12.75">
      <c r="A70" s="9">
        <v>16</v>
      </c>
      <c r="B70" s="9" t="s">
        <v>75</v>
      </c>
      <c r="C70" s="8"/>
      <c r="D70" s="8">
        <v>4</v>
      </c>
      <c r="E70" s="8"/>
      <c r="F70" s="8">
        <v>2</v>
      </c>
      <c r="G70" s="8">
        <v>6</v>
      </c>
      <c r="H70" s="8">
        <v>0</v>
      </c>
      <c r="I70" s="8">
        <v>0</v>
      </c>
      <c r="J70" s="8">
        <v>0</v>
      </c>
      <c r="K70" s="8">
        <v>0</v>
      </c>
      <c r="L70" s="8">
        <v>6</v>
      </c>
      <c r="M70" s="8">
        <v>0</v>
      </c>
      <c r="N70" s="9"/>
    </row>
    <row r="71" spans="1:14" ht="12.75">
      <c r="A71" s="14"/>
      <c r="B71" s="14" t="s">
        <v>20</v>
      </c>
      <c r="C71" s="15">
        <f>COUNT(C53:C70)</f>
        <v>5</v>
      </c>
      <c r="D71" s="14"/>
      <c r="E71" s="14"/>
      <c r="F71" s="15">
        <f aca="true" t="shared" si="4" ref="F71:M71">SUM(F53:F70)</f>
        <v>60</v>
      </c>
      <c r="G71" s="15">
        <f t="shared" si="4"/>
        <v>225</v>
      </c>
      <c r="H71" s="15">
        <f t="shared" si="4"/>
        <v>63</v>
      </c>
      <c r="I71" s="15">
        <f t="shared" si="4"/>
        <v>52</v>
      </c>
      <c r="J71" s="15">
        <f t="shared" si="4"/>
        <v>5</v>
      </c>
      <c r="K71" s="15">
        <f t="shared" si="4"/>
        <v>51</v>
      </c>
      <c r="L71" s="15">
        <f t="shared" si="4"/>
        <v>54</v>
      </c>
      <c r="M71" s="15">
        <f t="shared" si="4"/>
        <v>0</v>
      </c>
      <c r="N71" s="14"/>
    </row>
    <row r="72" spans="1:14" ht="12.75">
      <c r="A72" s="18"/>
      <c r="B72" s="18" t="s">
        <v>31</v>
      </c>
      <c r="C72" s="18"/>
      <c r="D72" s="18"/>
      <c r="E72" s="18"/>
      <c r="F72" s="18"/>
      <c r="G72" s="18"/>
      <c r="H72" s="107">
        <f>SUM(H71:J71)</f>
        <v>120</v>
      </c>
      <c r="I72" s="107"/>
      <c r="J72" s="107"/>
      <c r="K72" s="107">
        <f>SUM(K71:M71)</f>
        <v>105</v>
      </c>
      <c r="L72" s="107"/>
      <c r="M72" s="107"/>
      <c r="N72" s="17"/>
    </row>
    <row r="73" spans="1:14" ht="12.75">
      <c r="A73" s="18"/>
      <c r="B73" t="s">
        <v>52</v>
      </c>
      <c r="C73" s="18"/>
      <c r="D73" s="18"/>
      <c r="E73" s="18"/>
      <c r="F73" s="18"/>
      <c r="G73" s="18"/>
      <c r="H73" s="46"/>
      <c r="I73" s="46"/>
      <c r="J73" s="46"/>
      <c r="K73" s="46"/>
      <c r="L73" s="46"/>
      <c r="M73" s="46"/>
      <c r="N73" s="17"/>
    </row>
    <row r="74" spans="1:14" ht="12.75">
      <c r="A74" s="18"/>
      <c r="B74" s="84" t="s">
        <v>29</v>
      </c>
      <c r="C74" s="22"/>
      <c r="D74" s="22"/>
      <c r="E74" s="22"/>
      <c r="F74" s="84">
        <f>SUM(F53:F70)</f>
        <v>60</v>
      </c>
      <c r="G74" s="85" t="s">
        <v>114</v>
      </c>
      <c r="H74" s="85" t="s">
        <v>115</v>
      </c>
      <c r="I74" s="46"/>
      <c r="J74" s="46"/>
      <c r="K74" s="46"/>
      <c r="L74" s="46"/>
      <c r="M74" s="46"/>
      <c r="N74" s="17"/>
    </row>
    <row r="75" spans="1:14" ht="12.75">
      <c r="A75" s="18"/>
      <c r="B75" s="86" t="s">
        <v>121</v>
      </c>
      <c r="C75" s="22"/>
      <c r="D75" s="22"/>
      <c r="E75" s="22"/>
      <c r="F75" s="87">
        <f>SUM(F53:F61)</f>
        <v>50</v>
      </c>
      <c r="G75" s="85">
        <f>+F54+SUM(F57:F61)-13</f>
        <v>24</v>
      </c>
      <c r="H75" s="85">
        <f>F75-G75</f>
        <v>26</v>
      </c>
      <c r="I75" s="46"/>
      <c r="J75" s="46"/>
      <c r="K75" s="46"/>
      <c r="L75" s="46"/>
      <c r="M75" s="46"/>
      <c r="N75" s="17"/>
    </row>
    <row r="76" spans="1:14" ht="12.75">
      <c r="A76" s="18"/>
      <c r="B76" s="86" t="s">
        <v>122</v>
      </c>
      <c r="C76" s="22"/>
      <c r="D76" s="22"/>
      <c r="E76" s="22"/>
      <c r="F76" s="87">
        <f>SUM(F64:F70)</f>
        <v>10</v>
      </c>
      <c r="G76" s="85">
        <f>SUM(F64:F66)+F69</f>
        <v>5</v>
      </c>
      <c r="H76" s="85">
        <f>F76-G76</f>
        <v>5</v>
      </c>
      <c r="I76" s="46"/>
      <c r="J76" s="46"/>
      <c r="K76" s="46"/>
      <c r="L76" s="46"/>
      <c r="M76" s="46"/>
      <c r="N76" s="17"/>
    </row>
    <row r="77" spans="1:14" ht="12.75">
      <c r="A77" s="18"/>
      <c r="B77" s="99"/>
      <c r="C77" s="100"/>
      <c r="D77" s="100"/>
      <c r="E77" s="100"/>
      <c r="G77" s="46">
        <f>SUM(G75:G76)</f>
        <v>29</v>
      </c>
      <c r="H77" s="46">
        <f>SUM(H75:H76)</f>
        <v>31</v>
      </c>
      <c r="I77" s="46"/>
      <c r="J77" s="46"/>
      <c r="K77" s="46"/>
      <c r="L77" s="46"/>
      <c r="M77" s="46"/>
      <c r="N77" s="17"/>
    </row>
    <row r="78" spans="1:14" ht="12.75">
      <c r="A78" s="18"/>
      <c r="B78" s="99" t="s">
        <v>62</v>
      </c>
      <c r="C78" s="100"/>
      <c r="D78" s="100"/>
      <c r="E78" s="100"/>
      <c r="N78" s="17"/>
    </row>
    <row r="79" spans="1:14" ht="12.75">
      <c r="A79" s="18"/>
      <c r="B79" s="39" t="s">
        <v>32</v>
      </c>
      <c r="C79" s="39"/>
      <c r="D79" s="39"/>
      <c r="E79" s="39"/>
      <c r="F79" s="39">
        <f>SUM(F53:F53)</f>
        <v>6</v>
      </c>
      <c r="G79" s="39">
        <f>SUM(G53:G53)</f>
        <v>30</v>
      </c>
      <c r="H79" s="39">
        <f aca="true" t="shared" si="5" ref="H79:M79">SUM(H53:H53)</f>
        <v>0</v>
      </c>
      <c r="I79" s="39">
        <f t="shared" si="5"/>
        <v>0</v>
      </c>
      <c r="J79" s="39">
        <f t="shared" si="5"/>
        <v>0</v>
      </c>
      <c r="K79" s="39">
        <f t="shared" si="5"/>
        <v>15</v>
      </c>
      <c r="L79" s="39">
        <f t="shared" si="5"/>
        <v>15</v>
      </c>
      <c r="M79" s="39">
        <f t="shared" si="5"/>
        <v>0</v>
      </c>
      <c r="N79" s="17"/>
    </row>
    <row r="80" spans="1:14" ht="12.75">
      <c r="A80" s="18"/>
      <c r="B80" s="27" t="s">
        <v>33</v>
      </c>
      <c r="C80" s="27"/>
      <c r="D80" s="27"/>
      <c r="E80" s="27"/>
      <c r="F80" s="27">
        <f>SUM(F54:F56)</f>
        <v>14</v>
      </c>
      <c r="G80" s="27">
        <f>SUM(G54:G56)</f>
        <v>58</v>
      </c>
      <c r="H80" s="27">
        <f aca="true" t="shared" si="6" ref="H80:M80">SUM(H54:H56)</f>
        <v>19</v>
      </c>
      <c r="I80" s="27">
        <f t="shared" si="6"/>
        <v>10</v>
      </c>
      <c r="J80" s="27">
        <f t="shared" si="6"/>
        <v>0</v>
      </c>
      <c r="K80" s="27">
        <f t="shared" si="6"/>
        <v>19</v>
      </c>
      <c r="L80" s="27">
        <f t="shared" si="6"/>
        <v>10</v>
      </c>
      <c r="M80" s="27">
        <f t="shared" si="6"/>
        <v>0</v>
      </c>
      <c r="N80" s="17"/>
    </row>
    <row r="81" spans="2:13" ht="12.75">
      <c r="B81" s="44" t="s">
        <v>34</v>
      </c>
      <c r="F81">
        <f>SUM(F79:F80)</f>
        <v>20</v>
      </c>
      <c r="G81">
        <f aca="true" t="shared" si="7" ref="G81:M81">SUM(G78:G80)</f>
        <v>88</v>
      </c>
      <c r="H81">
        <f t="shared" si="7"/>
        <v>19</v>
      </c>
      <c r="I81">
        <f t="shared" si="7"/>
        <v>10</v>
      </c>
      <c r="J81">
        <f t="shared" si="7"/>
        <v>0</v>
      </c>
      <c r="K81">
        <f t="shared" si="7"/>
        <v>34</v>
      </c>
      <c r="L81">
        <f t="shared" si="7"/>
        <v>25</v>
      </c>
      <c r="M81">
        <f t="shared" si="7"/>
        <v>0</v>
      </c>
    </row>
    <row r="82" ht="12.75">
      <c r="B82" s="44"/>
    </row>
    <row r="83" ht="12.75">
      <c r="B83" s="44"/>
    </row>
    <row r="84" ht="12.75">
      <c r="B84" s="44"/>
    </row>
    <row r="85" ht="12.75">
      <c r="B85" s="44"/>
    </row>
    <row r="86" ht="12.75">
      <c r="B86" s="44"/>
    </row>
    <row r="87" ht="12.75">
      <c r="B87" s="44"/>
    </row>
    <row r="88" ht="12.75">
      <c r="B88" s="44"/>
    </row>
    <row r="90" spans="2:5" ht="12.75">
      <c r="B90" t="s">
        <v>62</v>
      </c>
      <c r="D90" t="s">
        <v>68</v>
      </c>
      <c r="E90" t="s">
        <v>69</v>
      </c>
    </row>
    <row r="91" spans="2:13" s="39" customFormat="1" ht="12.75">
      <c r="B91" s="39" t="s">
        <v>32</v>
      </c>
      <c r="D91" s="39">
        <v>165</v>
      </c>
      <c r="E91" s="39">
        <v>20</v>
      </c>
      <c r="F91" s="39">
        <f aca="true" t="shared" si="8" ref="F91:M92">+F39+F79</f>
        <v>27</v>
      </c>
      <c r="G91" s="39">
        <f t="shared" si="8"/>
        <v>165</v>
      </c>
      <c r="H91" s="39">
        <f t="shared" si="8"/>
        <v>15</v>
      </c>
      <c r="I91" s="39">
        <f t="shared" si="8"/>
        <v>15</v>
      </c>
      <c r="J91" s="39">
        <f t="shared" si="8"/>
        <v>0</v>
      </c>
      <c r="K91" s="39">
        <f t="shared" si="8"/>
        <v>85</v>
      </c>
      <c r="L91" s="39">
        <f t="shared" si="8"/>
        <v>40</v>
      </c>
      <c r="M91" s="39">
        <f t="shared" si="8"/>
        <v>10</v>
      </c>
    </row>
    <row r="92" spans="2:13" s="27" customFormat="1" ht="12.75">
      <c r="B92" s="27" t="s">
        <v>33</v>
      </c>
      <c r="D92" s="27">
        <v>180</v>
      </c>
      <c r="E92" s="27">
        <v>21</v>
      </c>
      <c r="F92" s="27">
        <f t="shared" si="8"/>
        <v>35</v>
      </c>
      <c r="G92" s="27">
        <f t="shared" si="8"/>
        <v>180</v>
      </c>
      <c r="H92" s="27">
        <f t="shared" si="8"/>
        <v>57</v>
      </c>
      <c r="I92" s="27">
        <f t="shared" si="8"/>
        <v>39</v>
      </c>
      <c r="J92" s="27">
        <f t="shared" si="8"/>
        <v>16</v>
      </c>
      <c r="K92" s="27">
        <f t="shared" si="8"/>
        <v>39</v>
      </c>
      <c r="L92" s="27">
        <f t="shared" si="8"/>
        <v>29</v>
      </c>
      <c r="M92" s="27">
        <f t="shared" si="8"/>
        <v>0</v>
      </c>
    </row>
    <row r="93" spans="2:13" ht="12.75">
      <c r="B93" s="59" t="s">
        <v>34</v>
      </c>
      <c r="D93" s="58">
        <f>SUM(D91:D92)</f>
        <v>345</v>
      </c>
      <c r="E93" s="58">
        <f>SUM(E91:E92)</f>
        <v>41</v>
      </c>
      <c r="F93" s="58">
        <f>+SUM(F91:F92)</f>
        <v>62</v>
      </c>
      <c r="G93" s="58">
        <f aca="true" t="shared" si="9" ref="G93:M93">+SUM(G91:G92)</f>
        <v>345</v>
      </c>
      <c r="H93" s="58">
        <f t="shared" si="9"/>
        <v>72</v>
      </c>
      <c r="I93" s="58">
        <f t="shared" si="9"/>
        <v>54</v>
      </c>
      <c r="J93" s="58">
        <f t="shared" si="9"/>
        <v>16</v>
      </c>
      <c r="K93" s="58">
        <f t="shared" si="9"/>
        <v>124</v>
      </c>
      <c r="L93" s="58">
        <f t="shared" si="9"/>
        <v>69</v>
      </c>
      <c r="M93" s="58">
        <f t="shared" si="9"/>
        <v>10</v>
      </c>
    </row>
    <row r="94" spans="6:13" ht="12.75">
      <c r="F94" s="18"/>
      <c r="G94" s="18"/>
      <c r="H94" s="18"/>
      <c r="I94" s="18"/>
      <c r="J94" s="18"/>
      <c r="K94" s="18"/>
      <c r="L94" s="18"/>
      <c r="M94" s="18"/>
    </row>
    <row r="97" spans="2:8" ht="12.75">
      <c r="B97" s="46" t="s">
        <v>73</v>
      </c>
      <c r="C97" s="18"/>
      <c r="D97" s="18"/>
      <c r="E97" s="18"/>
      <c r="F97" s="18"/>
      <c r="G97" s="18"/>
      <c r="H97" s="18"/>
    </row>
    <row r="98" spans="2:8" ht="12.75">
      <c r="B98" s="18"/>
      <c r="C98" s="46" t="s">
        <v>34</v>
      </c>
      <c r="D98" s="46" t="s">
        <v>27</v>
      </c>
      <c r="E98" s="46" t="s">
        <v>121</v>
      </c>
      <c r="F98" s="46" t="s">
        <v>27</v>
      </c>
      <c r="G98" s="46" t="s">
        <v>122</v>
      </c>
      <c r="H98" s="46" t="s">
        <v>27</v>
      </c>
    </row>
    <row r="99" spans="2:8" ht="12.75">
      <c r="B99" s="46" t="s">
        <v>36</v>
      </c>
      <c r="C99" s="18">
        <f>+E99+G99</f>
        <v>301</v>
      </c>
      <c r="D99" s="64">
        <f>+C99/$C102</f>
        <v>0.5016666666666667</v>
      </c>
      <c r="E99" s="18">
        <f>SUM(H12:H25)+SUM(K12:K25)+SUM(H53:H61)+SUM(K53:K61)</f>
        <v>253</v>
      </c>
      <c r="F99" s="64">
        <f>+E99/$E102</f>
        <v>0.4903100775193798</v>
      </c>
      <c r="G99" s="65">
        <f>SUM(H64:H70)+SUM(H27:H31)+SUM(K64:K70)+SUM(K27:K31)</f>
        <v>48</v>
      </c>
      <c r="H99" s="64">
        <f>+G99/$G102</f>
        <v>0.5714285714285714</v>
      </c>
    </row>
    <row r="100" spans="2:8" ht="12.75">
      <c r="B100" s="46" t="s">
        <v>37</v>
      </c>
      <c r="C100" s="18">
        <f>+E100+G100</f>
        <v>255</v>
      </c>
      <c r="D100" s="64">
        <f>+C100/$C102</f>
        <v>0.425</v>
      </c>
      <c r="E100" s="18">
        <f>SUM(I12:I25)+SUM(L12:L25)+SUM(I53:I61)+SUM(L53:L61)</f>
        <v>219</v>
      </c>
      <c r="F100" s="64">
        <f>+E100/$E102</f>
        <v>0.42441860465116277</v>
      </c>
      <c r="G100" s="65">
        <f>SUM(I27:I31)+SUM(L27:L31)+SUM(I64:I70)+SUM(L64:L70)</f>
        <v>36</v>
      </c>
      <c r="H100" s="64">
        <f>+G100/$G102</f>
        <v>0.42857142857142855</v>
      </c>
    </row>
    <row r="101" spans="2:8" ht="12.75">
      <c r="B101" s="46" t="s">
        <v>38</v>
      </c>
      <c r="C101" s="18">
        <f>+E101+G101</f>
        <v>44</v>
      </c>
      <c r="D101" s="64">
        <f>+C101/$C102</f>
        <v>0.07333333333333333</v>
      </c>
      <c r="E101" s="65">
        <f>SUM(J12:J25)+SUM(M12:M25)+SUM(J53:J61)+SUM(M53:M61)</f>
        <v>44</v>
      </c>
      <c r="F101" s="64">
        <f>+E101/$E102</f>
        <v>0.08527131782945736</v>
      </c>
      <c r="G101" s="65">
        <f>SUM(J27:J31)+SUM(M27:M31)+SUM(J64:J70)+SUM(M64:M70)</f>
        <v>0</v>
      </c>
      <c r="H101" s="64">
        <f>+G101/$G102</f>
        <v>0</v>
      </c>
    </row>
    <row r="102" spans="2:8" ht="12.75">
      <c r="B102" s="46" t="s">
        <v>34</v>
      </c>
      <c r="C102" s="18">
        <f>+E102+G102</f>
        <v>600</v>
      </c>
      <c r="D102" s="64">
        <f>+C102/$C102</f>
        <v>1</v>
      </c>
      <c r="E102" s="18">
        <f>SUM(E99:E101)</f>
        <v>516</v>
      </c>
      <c r="F102" s="64">
        <f>+E102/$E102</f>
        <v>1</v>
      </c>
      <c r="G102" s="65">
        <f>SUM(G99:G101)</f>
        <v>84</v>
      </c>
      <c r="H102" s="64">
        <f>+G102/$G102</f>
        <v>1</v>
      </c>
    </row>
    <row r="105" ht="12.75">
      <c r="B105" t="s">
        <v>118</v>
      </c>
    </row>
    <row r="106" ht="12.75">
      <c r="B106" t="s">
        <v>119</v>
      </c>
    </row>
  </sheetData>
  <sheetProtection/>
  <mergeCells count="24">
    <mergeCell ref="N50:N52"/>
    <mergeCell ref="N9:N11"/>
    <mergeCell ref="F10:F11"/>
    <mergeCell ref="H10:J10"/>
    <mergeCell ref="K10:M10"/>
    <mergeCell ref="J33:L33"/>
    <mergeCell ref="G33:I33"/>
    <mergeCell ref="G9:M9"/>
    <mergeCell ref="K72:M72"/>
    <mergeCell ref="A50:A52"/>
    <mergeCell ref="B50:B52"/>
    <mergeCell ref="C50:E50"/>
    <mergeCell ref="G50:M50"/>
    <mergeCell ref="H51:J51"/>
    <mergeCell ref="K51:M51"/>
    <mergeCell ref="B78:E78"/>
    <mergeCell ref="F51:F52"/>
    <mergeCell ref="B38:E38"/>
    <mergeCell ref="H72:J72"/>
    <mergeCell ref="A9:A11"/>
    <mergeCell ref="B9:B11"/>
    <mergeCell ref="C9:E9"/>
    <mergeCell ref="B77:E77"/>
    <mergeCell ref="B37:E37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6"/>
  <sheetViews>
    <sheetView tabSelected="1" workbookViewId="0" topLeftCell="A79">
      <selection activeCell="D96" sqref="D96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8" customFormat="1" ht="15.75">
      <c r="A1" s="88" t="s">
        <v>120</v>
      </c>
    </row>
    <row r="3" spans="2:7" ht="12.75">
      <c r="B3" s="18" t="s">
        <v>116</v>
      </c>
      <c r="E3" s="23" t="s">
        <v>23</v>
      </c>
      <c r="F3" s="23" t="s">
        <v>0</v>
      </c>
      <c r="G3" s="23"/>
    </row>
    <row r="4" spans="2:7" ht="12.75">
      <c r="B4" t="s">
        <v>1</v>
      </c>
      <c r="E4" s="63">
        <f>G4/G7</f>
        <v>0.5263157894736842</v>
      </c>
      <c r="F4" s="23" t="s">
        <v>24</v>
      </c>
      <c r="G4" s="23">
        <f>H32+K32</f>
        <v>200</v>
      </c>
    </row>
    <row r="5" spans="2:7" ht="12.75">
      <c r="B5" t="s">
        <v>39</v>
      </c>
      <c r="E5" s="63">
        <f>G5/G7</f>
        <v>0.37105263157894736</v>
      </c>
      <c r="F5" s="23" t="s">
        <v>25</v>
      </c>
      <c r="G5" s="23">
        <f>I32+L32</f>
        <v>141</v>
      </c>
    </row>
    <row r="6" spans="2:7" ht="12.75">
      <c r="B6" t="s">
        <v>46</v>
      </c>
      <c r="E6" s="63">
        <f>G6/G7</f>
        <v>0.10263157894736842</v>
      </c>
      <c r="F6" s="23" t="s">
        <v>26</v>
      </c>
      <c r="G6" s="23">
        <f>J32+M32</f>
        <v>39</v>
      </c>
    </row>
    <row r="7" spans="2:7" ht="12.75">
      <c r="B7" t="s">
        <v>70</v>
      </c>
      <c r="E7" s="63">
        <f>SUM(E4:E6)</f>
        <v>1</v>
      </c>
      <c r="F7" s="23" t="s">
        <v>3</v>
      </c>
      <c r="G7" s="23">
        <f>SUM(G4:G6)</f>
        <v>380</v>
      </c>
    </row>
    <row r="8" ht="12.75">
      <c r="B8" t="s">
        <v>76</v>
      </c>
    </row>
    <row r="9" spans="1:14" ht="12.75">
      <c r="A9" s="95" t="s">
        <v>21</v>
      </c>
      <c r="B9" s="95" t="s">
        <v>4</v>
      </c>
      <c r="C9" s="97" t="s">
        <v>5</v>
      </c>
      <c r="D9" s="97"/>
      <c r="E9" s="97"/>
      <c r="F9" s="1" t="s">
        <v>30</v>
      </c>
      <c r="G9" s="97" t="s">
        <v>7</v>
      </c>
      <c r="H9" s="95"/>
      <c r="I9" s="95"/>
      <c r="J9" s="95"/>
      <c r="K9" s="95"/>
      <c r="L9" s="95"/>
      <c r="M9" s="95"/>
      <c r="N9" s="89" t="s">
        <v>8</v>
      </c>
    </row>
    <row r="10" spans="1:14" ht="12.75">
      <c r="A10" s="95"/>
      <c r="B10" s="96"/>
      <c r="C10" s="2" t="s">
        <v>9</v>
      </c>
      <c r="D10" s="2" t="s">
        <v>10</v>
      </c>
      <c r="E10" s="3" t="s">
        <v>11</v>
      </c>
      <c r="F10" s="92" t="s">
        <v>29</v>
      </c>
      <c r="G10" s="3" t="s">
        <v>3</v>
      </c>
      <c r="H10" s="93" t="s">
        <v>12</v>
      </c>
      <c r="I10" s="94"/>
      <c r="J10" s="92"/>
      <c r="K10" s="93" t="s">
        <v>13</v>
      </c>
      <c r="L10" s="94"/>
      <c r="M10" s="92"/>
      <c r="N10" s="90"/>
    </row>
    <row r="11" spans="1:14" ht="12.75">
      <c r="A11" s="95"/>
      <c r="B11" s="96"/>
      <c r="C11" s="6"/>
      <c r="D11" s="6" t="s">
        <v>14</v>
      </c>
      <c r="E11" s="7" t="s">
        <v>15</v>
      </c>
      <c r="F11" s="92"/>
      <c r="G11" s="7" t="s">
        <v>16</v>
      </c>
      <c r="H11" s="4" t="s">
        <v>17</v>
      </c>
      <c r="I11" s="8" t="s">
        <v>18</v>
      </c>
      <c r="J11" s="8" t="s">
        <v>19</v>
      </c>
      <c r="K11" s="8" t="s">
        <v>17</v>
      </c>
      <c r="L11" s="8" t="s">
        <v>18</v>
      </c>
      <c r="M11" s="8" t="s">
        <v>19</v>
      </c>
      <c r="N11" s="91"/>
    </row>
    <row r="12" spans="1:14" ht="12.75">
      <c r="A12" s="53">
        <v>1</v>
      </c>
      <c r="B12" s="51" t="s">
        <v>40</v>
      </c>
      <c r="C12" s="52">
        <v>1</v>
      </c>
      <c r="D12" s="52">
        <v>1</v>
      </c>
      <c r="E12" s="36"/>
      <c r="F12" s="49">
        <v>4</v>
      </c>
      <c r="G12" s="33">
        <v>30</v>
      </c>
      <c r="H12" s="49">
        <v>15</v>
      </c>
      <c r="I12" s="34">
        <v>15</v>
      </c>
      <c r="J12" s="34">
        <v>0</v>
      </c>
      <c r="K12" s="34">
        <v>0</v>
      </c>
      <c r="L12" s="34">
        <v>0</v>
      </c>
      <c r="M12" s="34">
        <v>0</v>
      </c>
      <c r="N12" s="32"/>
    </row>
    <row r="13" spans="1:14" ht="12.75">
      <c r="A13" s="53">
        <v>2</v>
      </c>
      <c r="B13" s="51" t="s">
        <v>53</v>
      </c>
      <c r="C13" s="52"/>
      <c r="D13" s="52">
        <v>2</v>
      </c>
      <c r="E13" s="36"/>
      <c r="F13" s="49">
        <v>4</v>
      </c>
      <c r="G13" s="33">
        <v>30</v>
      </c>
      <c r="H13" s="49">
        <v>0</v>
      </c>
      <c r="I13" s="34">
        <v>0</v>
      </c>
      <c r="J13" s="34">
        <v>0</v>
      </c>
      <c r="K13" s="34">
        <v>30</v>
      </c>
      <c r="L13" s="34">
        <v>0</v>
      </c>
      <c r="M13" s="34">
        <v>0</v>
      </c>
      <c r="N13" s="32"/>
    </row>
    <row r="14" spans="1:14" ht="12.75">
      <c r="A14" s="53">
        <v>3</v>
      </c>
      <c r="B14" s="51" t="s">
        <v>54</v>
      </c>
      <c r="C14" s="52">
        <v>2</v>
      </c>
      <c r="D14" s="52">
        <v>2</v>
      </c>
      <c r="E14" s="36"/>
      <c r="F14" s="49">
        <v>6</v>
      </c>
      <c r="G14" s="33">
        <v>30</v>
      </c>
      <c r="H14" s="49">
        <v>0</v>
      </c>
      <c r="I14" s="34">
        <v>0</v>
      </c>
      <c r="J14" s="34">
        <v>0</v>
      </c>
      <c r="K14" s="34">
        <v>10</v>
      </c>
      <c r="L14" s="34">
        <v>10</v>
      </c>
      <c r="M14" s="34">
        <v>10</v>
      </c>
      <c r="N14" s="32"/>
    </row>
    <row r="15" spans="1:14" ht="12.75">
      <c r="A15" s="54">
        <v>4</v>
      </c>
      <c r="B15" s="32" t="s">
        <v>55</v>
      </c>
      <c r="C15" s="33"/>
      <c r="D15" s="33">
        <v>2</v>
      </c>
      <c r="E15" s="33"/>
      <c r="F15" s="34">
        <v>7</v>
      </c>
      <c r="G15" s="33">
        <v>45</v>
      </c>
      <c r="H15" s="34">
        <v>0</v>
      </c>
      <c r="I15" s="34">
        <v>0</v>
      </c>
      <c r="J15" s="34">
        <v>0</v>
      </c>
      <c r="K15" s="34">
        <v>30</v>
      </c>
      <c r="L15" s="34">
        <v>15</v>
      </c>
      <c r="M15" s="34">
        <v>0</v>
      </c>
      <c r="N15" s="32"/>
    </row>
    <row r="16" spans="1:14" ht="12.75">
      <c r="A16" s="55">
        <v>5</v>
      </c>
      <c r="B16" s="24" t="s">
        <v>56</v>
      </c>
      <c r="C16" s="25"/>
      <c r="D16" s="42">
        <v>1</v>
      </c>
      <c r="E16" s="25"/>
      <c r="F16" s="25">
        <v>3</v>
      </c>
      <c r="G16" s="25">
        <v>17</v>
      </c>
      <c r="H16" s="25">
        <v>7</v>
      </c>
      <c r="I16" s="25">
        <v>10</v>
      </c>
      <c r="J16" s="25">
        <v>0</v>
      </c>
      <c r="K16" s="25">
        <v>0</v>
      </c>
      <c r="L16" s="25">
        <v>0</v>
      </c>
      <c r="M16" s="25">
        <v>0</v>
      </c>
      <c r="N16" s="24"/>
    </row>
    <row r="17" spans="1:14" ht="12.75">
      <c r="A17" s="24">
        <v>6</v>
      </c>
      <c r="B17" s="24" t="s">
        <v>42</v>
      </c>
      <c r="C17" s="25"/>
      <c r="D17" s="42">
        <v>1</v>
      </c>
      <c r="E17" s="25"/>
      <c r="F17" s="25">
        <v>3</v>
      </c>
      <c r="G17" s="25">
        <v>18</v>
      </c>
      <c r="H17" s="25">
        <v>10</v>
      </c>
      <c r="I17" s="25">
        <v>1</v>
      </c>
      <c r="J17" s="25">
        <v>7</v>
      </c>
      <c r="K17" s="25">
        <v>0</v>
      </c>
      <c r="L17" s="25">
        <v>0</v>
      </c>
      <c r="M17" s="25">
        <v>0</v>
      </c>
      <c r="N17" s="25"/>
    </row>
    <row r="18" spans="1:14" ht="12.75">
      <c r="A18" s="24">
        <v>7</v>
      </c>
      <c r="B18" s="24" t="s">
        <v>64</v>
      </c>
      <c r="C18" s="25">
        <v>1</v>
      </c>
      <c r="D18" s="25">
        <v>1</v>
      </c>
      <c r="E18" s="25"/>
      <c r="F18" s="25">
        <v>3</v>
      </c>
      <c r="G18" s="25">
        <v>16</v>
      </c>
      <c r="H18" s="25">
        <v>6</v>
      </c>
      <c r="I18" s="25">
        <v>10</v>
      </c>
      <c r="J18" s="25">
        <v>0</v>
      </c>
      <c r="K18" s="25">
        <v>0</v>
      </c>
      <c r="L18" s="25">
        <v>0</v>
      </c>
      <c r="M18" s="25">
        <v>0</v>
      </c>
      <c r="N18" s="24"/>
    </row>
    <row r="19" spans="1:14" ht="12.75">
      <c r="A19" s="24">
        <v>8</v>
      </c>
      <c r="B19" s="24" t="s">
        <v>57</v>
      </c>
      <c r="C19" s="25"/>
      <c r="D19" s="42">
        <v>1</v>
      </c>
      <c r="E19" s="25"/>
      <c r="F19" s="25">
        <v>3</v>
      </c>
      <c r="G19" s="25">
        <v>19</v>
      </c>
      <c r="H19" s="25">
        <v>9</v>
      </c>
      <c r="I19" s="25">
        <v>1</v>
      </c>
      <c r="J19" s="25">
        <v>9</v>
      </c>
      <c r="K19" s="25">
        <v>0</v>
      </c>
      <c r="L19" s="25">
        <v>0</v>
      </c>
      <c r="M19" s="25">
        <v>0</v>
      </c>
      <c r="N19" s="25"/>
    </row>
    <row r="20" spans="1:14" ht="12.75">
      <c r="A20" s="24">
        <v>9</v>
      </c>
      <c r="B20" s="24" t="s">
        <v>58</v>
      </c>
      <c r="C20" s="25">
        <v>1</v>
      </c>
      <c r="D20" s="42">
        <v>1</v>
      </c>
      <c r="E20" s="25"/>
      <c r="F20" s="25">
        <v>3</v>
      </c>
      <c r="G20" s="25">
        <v>13</v>
      </c>
      <c r="H20" s="25">
        <v>6</v>
      </c>
      <c r="I20" s="25">
        <v>7</v>
      </c>
      <c r="J20" s="25">
        <v>0</v>
      </c>
      <c r="K20" s="25">
        <v>0</v>
      </c>
      <c r="L20" s="25">
        <v>0</v>
      </c>
      <c r="M20" s="25">
        <v>0</v>
      </c>
      <c r="N20" s="24"/>
    </row>
    <row r="21" spans="1:14" ht="12.75">
      <c r="A21" s="24">
        <v>10</v>
      </c>
      <c r="B21" s="24" t="s">
        <v>65</v>
      </c>
      <c r="C21" s="25">
        <v>2</v>
      </c>
      <c r="D21" s="42">
        <v>2</v>
      </c>
      <c r="E21" s="25"/>
      <c r="F21" s="25">
        <v>6</v>
      </c>
      <c r="G21" s="25">
        <v>39</v>
      </c>
      <c r="H21" s="25">
        <v>0</v>
      </c>
      <c r="I21" s="25">
        <v>0</v>
      </c>
      <c r="J21" s="25">
        <v>0</v>
      </c>
      <c r="K21" s="25">
        <v>20</v>
      </c>
      <c r="L21" s="25">
        <v>19</v>
      </c>
      <c r="M21" s="25">
        <v>0</v>
      </c>
      <c r="N21" s="24"/>
    </row>
    <row r="22" spans="1:14" ht="12.75">
      <c r="A22" s="29">
        <v>11</v>
      </c>
      <c r="B22" s="9" t="s">
        <v>41</v>
      </c>
      <c r="C22" s="20">
        <v>2</v>
      </c>
      <c r="D22" s="10">
        <v>2</v>
      </c>
      <c r="E22" s="20"/>
      <c r="F22" s="20">
        <v>2</v>
      </c>
      <c r="G22" s="20">
        <v>16</v>
      </c>
      <c r="H22" s="20">
        <v>0</v>
      </c>
      <c r="I22" s="20">
        <v>0</v>
      </c>
      <c r="J22" s="20">
        <v>0</v>
      </c>
      <c r="K22" s="20">
        <v>6</v>
      </c>
      <c r="L22" s="20">
        <v>3</v>
      </c>
      <c r="M22" s="20">
        <v>7</v>
      </c>
      <c r="N22" s="20"/>
    </row>
    <row r="23" spans="1:14" ht="12.75">
      <c r="A23" s="29">
        <v>12</v>
      </c>
      <c r="B23" s="9" t="s">
        <v>43</v>
      </c>
      <c r="C23" s="20"/>
      <c r="D23" s="41"/>
      <c r="E23" s="8" t="s">
        <v>86</v>
      </c>
      <c r="F23" s="20">
        <v>0</v>
      </c>
      <c r="G23" s="20">
        <v>30</v>
      </c>
      <c r="H23" s="20">
        <v>0</v>
      </c>
      <c r="I23" s="20">
        <v>15</v>
      </c>
      <c r="J23" s="20">
        <v>0</v>
      </c>
      <c r="K23" s="20">
        <v>0</v>
      </c>
      <c r="L23" s="20">
        <v>15</v>
      </c>
      <c r="M23" s="20">
        <v>0</v>
      </c>
      <c r="N23" s="37"/>
    </row>
    <row r="24" spans="1:14" ht="12.75">
      <c r="A24" s="29">
        <v>13</v>
      </c>
      <c r="B24" s="9" t="s">
        <v>59</v>
      </c>
      <c r="C24" s="20"/>
      <c r="D24" s="10">
        <v>2</v>
      </c>
      <c r="E24" s="20"/>
      <c r="F24" s="20">
        <v>3</v>
      </c>
      <c r="G24" s="20">
        <v>18</v>
      </c>
      <c r="H24" s="20">
        <v>0</v>
      </c>
      <c r="I24" s="20">
        <v>0</v>
      </c>
      <c r="J24" s="20">
        <v>0</v>
      </c>
      <c r="K24" s="20">
        <v>9</v>
      </c>
      <c r="L24" s="20">
        <v>9</v>
      </c>
      <c r="M24" s="20">
        <v>0</v>
      </c>
      <c r="N24" s="37"/>
    </row>
    <row r="25" spans="1:14" ht="12.75">
      <c r="A25" s="29">
        <v>14</v>
      </c>
      <c r="B25" s="9" t="s">
        <v>44</v>
      </c>
      <c r="C25" s="20"/>
      <c r="D25" s="8">
        <v>1</v>
      </c>
      <c r="E25" s="20"/>
      <c r="F25" s="20">
        <v>3</v>
      </c>
      <c r="G25" s="20">
        <v>18</v>
      </c>
      <c r="H25" s="30">
        <v>9</v>
      </c>
      <c r="I25" s="30">
        <v>3</v>
      </c>
      <c r="J25" s="30">
        <v>6</v>
      </c>
      <c r="K25" s="30">
        <v>0</v>
      </c>
      <c r="L25" s="30">
        <v>0</v>
      </c>
      <c r="M25" s="30">
        <v>0</v>
      </c>
      <c r="N25" s="20"/>
    </row>
    <row r="26" spans="1:14" ht="12.75">
      <c r="A26" s="9"/>
      <c r="B26" s="45" t="s">
        <v>35</v>
      </c>
      <c r="C26" s="8"/>
      <c r="D26" s="8"/>
      <c r="E26" s="8"/>
      <c r="F26" s="8"/>
      <c r="G26" s="8"/>
      <c r="H26" s="11"/>
      <c r="I26" s="11"/>
      <c r="J26" s="11"/>
      <c r="K26" s="11"/>
      <c r="L26" s="11"/>
      <c r="M26" s="11"/>
      <c r="N26" s="9"/>
    </row>
    <row r="27" spans="1:14" s="80" customFormat="1" ht="25.5">
      <c r="A27" s="71">
        <v>15</v>
      </c>
      <c r="B27" s="77" t="s">
        <v>100</v>
      </c>
      <c r="C27" s="81"/>
      <c r="D27" s="79">
        <v>1</v>
      </c>
      <c r="E27" s="79"/>
      <c r="F27" s="79">
        <v>2</v>
      </c>
      <c r="G27" s="79">
        <v>8</v>
      </c>
      <c r="H27" s="79">
        <v>8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1"/>
    </row>
    <row r="28" spans="1:14" ht="12.75">
      <c r="A28" s="9">
        <v>16</v>
      </c>
      <c r="B28" s="29" t="s">
        <v>101</v>
      </c>
      <c r="C28" s="47"/>
      <c r="D28" s="8">
        <v>1</v>
      </c>
      <c r="E28" s="8"/>
      <c r="F28" s="8">
        <v>3</v>
      </c>
      <c r="G28" s="8">
        <v>8</v>
      </c>
      <c r="H28" s="8">
        <v>5</v>
      </c>
      <c r="I28" s="8">
        <v>3</v>
      </c>
      <c r="J28" s="8">
        <v>0</v>
      </c>
      <c r="K28" s="8">
        <v>0</v>
      </c>
      <c r="L28" s="8">
        <v>0</v>
      </c>
      <c r="M28" s="8">
        <v>0</v>
      </c>
      <c r="N28" s="9"/>
    </row>
    <row r="29" spans="1:14" ht="12.75">
      <c r="A29" s="9">
        <v>17</v>
      </c>
      <c r="B29" s="9" t="s">
        <v>108</v>
      </c>
      <c r="C29" s="82">
        <v>2</v>
      </c>
      <c r="D29" s="8">
        <v>2</v>
      </c>
      <c r="E29" s="8"/>
      <c r="F29" s="8">
        <v>3</v>
      </c>
      <c r="G29" s="8">
        <v>11</v>
      </c>
      <c r="H29" s="8">
        <v>0</v>
      </c>
      <c r="I29" s="8">
        <v>0</v>
      </c>
      <c r="J29" s="8">
        <v>0</v>
      </c>
      <c r="K29" s="8">
        <v>6</v>
      </c>
      <c r="L29" s="8">
        <v>5</v>
      </c>
      <c r="M29" s="8">
        <v>0</v>
      </c>
      <c r="N29" s="9"/>
    </row>
    <row r="30" spans="1:14" s="80" customFormat="1" ht="25.5">
      <c r="A30" s="71">
        <v>18</v>
      </c>
      <c r="B30" s="71" t="s">
        <v>106</v>
      </c>
      <c r="C30" s="78"/>
      <c r="D30" s="83">
        <v>2</v>
      </c>
      <c r="E30" s="78"/>
      <c r="F30" s="83">
        <v>1</v>
      </c>
      <c r="G30" s="79">
        <v>7</v>
      </c>
      <c r="H30" s="79">
        <v>0</v>
      </c>
      <c r="I30" s="79">
        <v>0</v>
      </c>
      <c r="J30" s="79">
        <v>0</v>
      </c>
      <c r="K30" s="79">
        <v>7</v>
      </c>
      <c r="L30" s="79">
        <v>0</v>
      </c>
      <c r="M30" s="79">
        <v>0</v>
      </c>
      <c r="N30" s="71"/>
    </row>
    <row r="31" spans="1:14" ht="12.75">
      <c r="A31" s="9">
        <v>19</v>
      </c>
      <c r="B31" s="9" t="s">
        <v>102</v>
      </c>
      <c r="C31" s="8"/>
      <c r="D31" s="8">
        <v>2</v>
      </c>
      <c r="E31" s="8"/>
      <c r="F31" s="8">
        <v>1</v>
      </c>
      <c r="G31" s="8">
        <v>7</v>
      </c>
      <c r="H31" s="8">
        <v>0</v>
      </c>
      <c r="I31" s="8">
        <v>0</v>
      </c>
      <c r="J31" s="8">
        <v>0</v>
      </c>
      <c r="K31" s="8">
        <v>7</v>
      </c>
      <c r="L31" s="8">
        <v>0</v>
      </c>
      <c r="M31" s="8">
        <v>0</v>
      </c>
      <c r="N31" s="9"/>
    </row>
    <row r="32" spans="1:14" ht="12.75">
      <c r="A32" s="14"/>
      <c r="B32" s="14" t="s">
        <v>20</v>
      </c>
      <c r="C32" s="15">
        <f>COUNT(C12:C31)</f>
        <v>7</v>
      </c>
      <c r="D32" s="15"/>
      <c r="E32" s="14"/>
      <c r="F32" s="15">
        <f aca="true" t="shared" si="0" ref="F32:M32">SUM(F12:F31)</f>
        <v>60</v>
      </c>
      <c r="G32" s="15">
        <f t="shared" si="0"/>
        <v>380</v>
      </c>
      <c r="H32" s="15">
        <f t="shared" si="0"/>
        <v>75</v>
      </c>
      <c r="I32" s="15">
        <f t="shared" si="0"/>
        <v>65</v>
      </c>
      <c r="J32" s="15">
        <f t="shared" si="0"/>
        <v>22</v>
      </c>
      <c r="K32" s="15">
        <f t="shared" si="0"/>
        <v>125</v>
      </c>
      <c r="L32" s="15">
        <f t="shared" si="0"/>
        <v>76</v>
      </c>
      <c r="M32" s="15">
        <f t="shared" si="0"/>
        <v>17</v>
      </c>
      <c r="N32" s="14"/>
    </row>
    <row r="33" spans="1:14" ht="12.75">
      <c r="A33" s="5"/>
      <c r="B33" s="21" t="s">
        <v>31</v>
      </c>
      <c r="C33" s="22"/>
      <c r="D33" s="22"/>
      <c r="E33" s="22"/>
      <c r="F33" s="16"/>
      <c r="G33" s="98">
        <f>SUM(H32:J32)</f>
        <v>162</v>
      </c>
      <c r="H33" s="98"/>
      <c r="I33" s="98"/>
      <c r="J33" s="98">
        <f>SUM(K32:M32)</f>
        <v>218</v>
      </c>
      <c r="K33" s="98"/>
      <c r="L33" s="98"/>
      <c r="M33" s="13"/>
      <c r="N33" s="12"/>
    </row>
    <row r="34" spans="1:14" ht="12.75">
      <c r="A34" s="5"/>
      <c r="B34" s="84" t="s">
        <v>29</v>
      </c>
      <c r="C34" s="22"/>
      <c r="D34" s="22"/>
      <c r="E34" s="22"/>
      <c r="F34" s="84">
        <f>SUM(F12:F31)</f>
        <v>60</v>
      </c>
      <c r="G34" s="85" t="s">
        <v>110</v>
      </c>
      <c r="H34" s="85" t="s">
        <v>111</v>
      </c>
      <c r="I34" s="48"/>
      <c r="J34" s="48"/>
      <c r="K34" s="48"/>
      <c r="L34" s="48"/>
      <c r="M34" s="13"/>
      <c r="N34" s="12"/>
    </row>
    <row r="35" spans="1:14" ht="12.75">
      <c r="A35" s="5"/>
      <c r="B35" s="86" t="s">
        <v>121</v>
      </c>
      <c r="C35" s="22"/>
      <c r="D35" s="22"/>
      <c r="E35" s="22"/>
      <c r="F35" s="87">
        <f>SUM(F12:F25)</f>
        <v>50</v>
      </c>
      <c r="G35" s="85">
        <f>+F12+SUM(F16:F20)+F25</f>
        <v>22</v>
      </c>
      <c r="H35" s="85">
        <f>F35-G35</f>
        <v>28</v>
      </c>
      <c r="I35" s="48"/>
      <c r="J35" s="48"/>
      <c r="K35" s="48"/>
      <c r="L35" s="48"/>
      <c r="M35" s="13"/>
      <c r="N35" s="12"/>
    </row>
    <row r="36" spans="1:14" ht="12.75">
      <c r="A36" s="5"/>
      <c r="B36" s="86" t="s">
        <v>122</v>
      </c>
      <c r="C36" s="22"/>
      <c r="D36" s="22"/>
      <c r="E36" s="22"/>
      <c r="F36" s="87">
        <f>SUM(F27:F31)</f>
        <v>10</v>
      </c>
      <c r="G36" s="85">
        <f>+F27+F28</f>
        <v>5</v>
      </c>
      <c r="H36" s="85">
        <f>F36-G36</f>
        <v>5</v>
      </c>
      <c r="I36" s="48"/>
      <c r="J36" s="48"/>
      <c r="K36" s="48"/>
      <c r="L36" s="48"/>
      <c r="M36" s="13"/>
      <c r="N36" s="12"/>
    </row>
    <row r="37" spans="1:14" ht="12.75">
      <c r="A37" s="5"/>
      <c r="B37" s="99"/>
      <c r="C37" s="100"/>
      <c r="D37" s="100"/>
      <c r="E37" s="100"/>
      <c r="G37" s="46">
        <f>SUM(G35:G36)</f>
        <v>27</v>
      </c>
      <c r="H37" s="46">
        <f>SUM(H35:H36)</f>
        <v>33</v>
      </c>
      <c r="I37" s="56"/>
      <c r="J37" s="48"/>
      <c r="K37" s="48"/>
      <c r="L37" s="48"/>
      <c r="M37" s="13"/>
      <c r="N37" s="12"/>
    </row>
    <row r="38" spans="2:5" ht="12.75">
      <c r="B38" s="99" t="s">
        <v>62</v>
      </c>
      <c r="C38" s="100"/>
      <c r="D38" s="100"/>
      <c r="E38" s="100"/>
    </row>
    <row r="39" spans="1:14" ht="12.75">
      <c r="A39" s="39"/>
      <c r="B39" s="39" t="s">
        <v>32</v>
      </c>
      <c r="C39" s="39"/>
      <c r="D39" s="39"/>
      <c r="E39" s="39"/>
      <c r="F39" s="39">
        <f>SUM(F12:F15)</f>
        <v>21</v>
      </c>
      <c r="G39" s="39">
        <f>SUM(G12:G15)</f>
        <v>135</v>
      </c>
      <c r="H39" s="39">
        <f aca="true" t="shared" si="1" ref="H39:M39">SUM(H12:H15)</f>
        <v>15</v>
      </c>
      <c r="I39" s="39">
        <f t="shared" si="1"/>
        <v>15</v>
      </c>
      <c r="J39" s="39">
        <f t="shared" si="1"/>
        <v>0</v>
      </c>
      <c r="K39" s="39">
        <f t="shared" si="1"/>
        <v>70</v>
      </c>
      <c r="L39" s="39">
        <f t="shared" si="1"/>
        <v>25</v>
      </c>
      <c r="M39" s="39">
        <f t="shared" si="1"/>
        <v>10</v>
      </c>
      <c r="N39" s="39"/>
    </row>
    <row r="40" spans="1:14" ht="12.75">
      <c r="A40" s="27"/>
      <c r="B40" s="27" t="s">
        <v>33</v>
      </c>
      <c r="C40" s="27"/>
      <c r="D40" s="27"/>
      <c r="E40" s="27"/>
      <c r="F40" s="27">
        <f>SUM(F16:F21)</f>
        <v>21</v>
      </c>
      <c r="G40" s="27">
        <f>SUM(G16:G21)</f>
        <v>122</v>
      </c>
      <c r="H40" s="27">
        <f aca="true" t="shared" si="2" ref="H40:M40">SUM(H16:H21)</f>
        <v>38</v>
      </c>
      <c r="I40" s="27">
        <f t="shared" si="2"/>
        <v>29</v>
      </c>
      <c r="J40" s="27">
        <f t="shared" si="2"/>
        <v>16</v>
      </c>
      <c r="K40" s="27">
        <f t="shared" si="2"/>
        <v>20</v>
      </c>
      <c r="L40" s="27">
        <f t="shared" si="2"/>
        <v>19</v>
      </c>
      <c r="M40" s="27">
        <f t="shared" si="2"/>
        <v>0</v>
      </c>
      <c r="N40" s="27"/>
    </row>
    <row r="41" spans="2:13" ht="12.75">
      <c r="B41" s="44" t="s">
        <v>34</v>
      </c>
      <c r="F41">
        <f>SUM(F39:F40)</f>
        <v>42</v>
      </c>
      <c r="G41">
        <f>SUM(G39:G40)</f>
        <v>257</v>
      </c>
      <c r="H41">
        <f aca="true" t="shared" si="3" ref="H41:M41">SUM(H39:H40)</f>
        <v>53</v>
      </c>
      <c r="I41">
        <f t="shared" si="3"/>
        <v>44</v>
      </c>
      <c r="J41">
        <f t="shared" si="3"/>
        <v>16</v>
      </c>
      <c r="K41">
        <f t="shared" si="3"/>
        <v>90</v>
      </c>
      <c r="L41">
        <f t="shared" si="3"/>
        <v>44</v>
      </c>
      <c r="M41">
        <f t="shared" si="3"/>
        <v>10</v>
      </c>
    </row>
    <row r="43" spans="2:13" ht="12.75">
      <c r="B43" s="18" t="s">
        <v>117</v>
      </c>
      <c r="D43" s="18"/>
      <c r="E43" s="23" t="s">
        <v>23</v>
      </c>
      <c r="F43" s="23" t="s">
        <v>0</v>
      </c>
      <c r="G43" s="23"/>
      <c r="H43" s="18"/>
      <c r="I43" s="18"/>
      <c r="J43" s="18"/>
      <c r="K43" s="18"/>
      <c r="L43" s="18"/>
      <c r="M43" s="18"/>
    </row>
    <row r="44" spans="2:13" ht="12.75">
      <c r="B44" t="s">
        <v>1</v>
      </c>
      <c r="D44" s="19"/>
      <c r="E44" s="63">
        <f>G44/G47</f>
        <v>0.5636363636363636</v>
      </c>
      <c r="F44" s="23" t="s">
        <v>24</v>
      </c>
      <c r="G44" s="23">
        <f>H67+K67</f>
        <v>124</v>
      </c>
      <c r="H44" s="18"/>
      <c r="I44" s="18"/>
      <c r="J44" s="18"/>
      <c r="K44" s="18"/>
      <c r="L44" s="18"/>
      <c r="M44" s="18"/>
    </row>
    <row r="45" spans="2:13" ht="12.75">
      <c r="B45" t="s">
        <v>39</v>
      </c>
      <c r="D45" s="19"/>
      <c r="E45" s="63">
        <f>G45/G47</f>
        <v>0.41363636363636364</v>
      </c>
      <c r="F45" s="23" t="s">
        <v>25</v>
      </c>
      <c r="G45" s="23">
        <f>I67+L67</f>
        <v>91</v>
      </c>
      <c r="H45" s="18"/>
      <c r="I45" s="18"/>
      <c r="J45" s="18"/>
      <c r="K45" s="18"/>
      <c r="L45" s="18"/>
      <c r="M45" s="18"/>
    </row>
    <row r="46" spans="2:13" ht="12.75">
      <c r="B46" t="s">
        <v>48</v>
      </c>
      <c r="D46" s="19"/>
      <c r="E46" s="63">
        <f>G46/G47</f>
        <v>0.022727272727272728</v>
      </c>
      <c r="F46" s="23" t="s">
        <v>26</v>
      </c>
      <c r="G46" s="23">
        <f>J67+M67</f>
        <v>5</v>
      </c>
      <c r="H46" s="18"/>
      <c r="I46" s="18"/>
      <c r="J46" s="18"/>
      <c r="K46" s="18"/>
      <c r="L46" s="18"/>
      <c r="M46" s="18"/>
    </row>
    <row r="47" spans="2:13" ht="12.75">
      <c r="B47" t="s">
        <v>70</v>
      </c>
      <c r="D47" s="18"/>
      <c r="E47" s="63">
        <f>SUM(E44:E46)</f>
        <v>1</v>
      </c>
      <c r="F47" s="23" t="s">
        <v>3</v>
      </c>
      <c r="G47" s="23">
        <f>SUM(G44:G46)</f>
        <v>220</v>
      </c>
      <c r="H47" s="18"/>
      <c r="I47" s="18"/>
      <c r="J47" s="18"/>
      <c r="K47" s="18"/>
      <c r="L47" s="18"/>
      <c r="M47" s="18"/>
    </row>
    <row r="48" ht="12.75">
      <c r="B48" t="s">
        <v>76</v>
      </c>
    </row>
    <row r="49" spans="1:14" ht="25.5">
      <c r="A49" s="95" t="s">
        <v>21</v>
      </c>
      <c r="B49" s="97" t="s">
        <v>4</v>
      </c>
      <c r="C49" s="96" t="s">
        <v>5</v>
      </c>
      <c r="D49" s="103"/>
      <c r="E49" s="104"/>
      <c r="F49" s="1" t="s">
        <v>6</v>
      </c>
      <c r="G49" s="96" t="s">
        <v>7</v>
      </c>
      <c r="H49" s="103"/>
      <c r="I49" s="103"/>
      <c r="J49" s="103"/>
      <c r="K49" s="103"/>
      <c r="L49" s="103"/>
      <c r="M49" s="104"/>
      <c r="N49" s="89" t="s">
        <v>8</v>
      </c>
    </row>
    <row r="50" spans="1:14" ht="12.75">
      <c r="A50" s="95"/>
      <c r="B50" s="101"/>
      <c r="C50" s="2" t="s">
        <v>9</v>
      </c>
      <c r="D50" s="2" t="s">
        <v>10</v>
      </c>
      <c r="E50" s="3" t="s">
        <v>11</v>
      </c>
      <c r="F50" s="105" t="s">
        <v>29</v>
      </c>
      <c r="G50" s="3" t="s">
        <v>3</v>
      </c>
      <c r="H50" s="93" t="s">
        <v>88</v>
      </c>
      <c r="I50" s="94"/>
      <c r="J50" s="92"/>
      <c r="K50" s="93" t="s">
        <v>89</v>
      </c>
      <c r="L50" s="94"/>
      <c r="M50" s="92"/>
      <c r="N50" s="90"/>
    </row>
    <row r="51" spans="1:14" ht="12.75">
      <c r="A51" s="95"/>
      <c r="B51" s="102"/>
      <c r="C51" s="6"/>
      <c r="D51" s="6" t="s">
        <v>14</v>
      </c>
      <c r="E51" s="7" t="s">
        <v>15</v>
      </c>
      <c r="F51" s="106"/>
      <c r="G51" s="7" t="s">
        <v>16</v>
      </c>
      <c r="H51" s="4" t="s">
        <v>17</v>
      </c>
      <c r="I51" s="8" t="s">
        <v>18</v>
      </c>
      <c r="J51" s="8" t="s">
        <v>19</v>
      </c>
      <c r="K51" s="8" t="s">
        <v>17</v>
      </c>
      <c r="L51" s="8" t="s">
        <v>18</v>
      </c>
      <c r="M51" s="8" t="s">
        <v>19</v>
      </c>
      <c r="N51" s="91"/>
    </row>
    <row r="52" spans="1:14" ht="12.75">
      <c r="A52" s="32">
        <v>1</v>
      </c>
      <c r="B52" s="32" t="s">
        <v>60</v>
      </c>
      <c r="C52" s="33">
        <v>4</v>
      </c>
      <c r="D52" s="33">
        <v>4</v>
      </c>
      <c r="E52" s="33"/>
      <c r="F52" s="34">
        <v>6</v>
      </c>
      <c r="G52" s="33">
        <v>30</v>
      </c>
      <c r="H52" s="34">
        <v>0</v>
      </c>
      <c r="I52" s="34">
        <v>0</v>
      </c>
      <c r="J52" s="34">
        <v>0</v>
      </c>
      <c r="K52" s="34">
        <v>15</v>
      </c>
      <c r="L52" s="34">
        <v>15</v>
      </c>
      <c r="M52" s="34">
        <v>0</v>
      </c>
      <c r="N52" s="32"/>
    </row>
    <row r="53" spans="1:14" ht="12.75">
      <c r="A53" s="24">
        <v>2</v>
      </c>
      <c r="B53" s="43" t="s">
        <v>47</v>
      </c>
      <c r="C53" s="42">
        <v>3</v>
      </c>
      <c r="D53" s="42">
        <v>3</v>
      </c>
      <c r="E53" s="42"/>
      <c r="F53" s="25">
        <v>7</v>
      </c>
      <c r="G53" s="42">
        <v>29</v>
      </c>
      <c r="H53" s="25">
        <v>19</v>
      </c>
      <c r="I53" s="25">
        <v>10</v>
      </c>
      <c r="J53" s="25">
        <v>0</v>
      </c>
      <c r="K53" s="25">
        <v>0</v>
      </c>
      <c r="L53" s="25">
        <v>0</v>
      </c>
      <c r="M53" s="25">
        <v>0</v>
      </c>
      <c r="N53" s="24"/>
    </row>
    <row r="54" spans="1:14" ht="12.75">
      <c r="A54" s="24">
        <v>3</v>
      </c>
      <c r="B54" s="57" t="s">
        <v>63</v>
      </c>
      <c r="C54" s="42">
        <v>4</v>
      </c>
      <c r="D54" s="42"/>
      <c r="E54" s="42"/>
      <c r="F54" s="25">
        <v>4</v>
      </c>
      <c r="G54" s="42">
        <v>19</v>
      </c>
      <c r="H54" s="25">
        <v>0</v>
      </c>
      <c r="I54" s="25">
        <v>0</v>
      </c>
      <c r="J54" s="25">
        <v>0</v>
      </c>
      <c r="K54" s="25">
        <v>19</v>
      </c>
      <c r="L54" s="25">
        <v>0</v>
      </c>
      <c r="M54" s="25">
        <v>0</v>
      </c>
      <c r="N54" s="29"/>
    </row>
    <row r="55" spans="1:14" ht="12.75">
      <c r="A55" s="24">
        <v>4</v>
      </c>
      <c r="B55" s="57" t="s">
        <v>61</v>
      </c>
      <c r="C55" s="42"/>
      <c r="D55" s="42">
        <v>4</v>
      </c>
      <c r="E55" s="42"/>
      <c r="F55" s="25">
        <v>3</v>
      </c>
      <c r="G55" s="42">
        <v>10</v>
      </c>
      <c r="H55" s="25">
        <v>0</v>
      </c>
      <c r="I55" s="25">
        <v>0</v>
      </c>
      <c r="J55" s="25">
        <v>0</v>
      </c>
      <c r="K55" s="25">
        <v>0</v>
      </c>
      <c r="L55" s="25">
        <v>10</v>
      </c>
      <c r="M55" s="25">
        <v>0</v>
      </c>
      <c r="N55" s="29"/>
    </row>
    <row r="56" spans="1:14" ht="12.75">
      <c r="A56" s="29">
        <v>5</v>
      </c>
      <c r="B56" s="3" t="s">
        <v>49</v>
      </c>
      <c r="C56" s="41"/>
      <c r="D56" s="10">
        <v>3</v>
      </c>
      <c r="E56" s="41"/>
      <c r="F56" s="20">
        <v>3</v>
      </c>
      <c r="G56" s="41">
        <v>18</v>
      </c>
      <c r="H56" s="20">
        <v>9</v>
      </c>
      <c r="I56" s="20">
        <v>9</v>
      </c>
      <c r="J56" s="20">
        <v>0</v>
      </c>
      <c r="K56" s="20">
        <v>0</v>
      </c>
      <c r="L56" s="20">
        <v>0</v>
      </c>
      <c r="M56" s="20">
        <v>0</v>
      </c>
      <c r="N56" s="29"/>
    </row>
    <row r="57" spans="1:14" ht="12.75">
      <c r="A57" s="29">
        <v>6</v>
      </c>
      <c r="B57" s="3" t="s">
        <v>43</v>
      </c>
      <c r="C57" s="41"/>
      <c r="D57" s="41"/>
      <c r="E57" s="10" t="s">
        <v>87</v>
      </c>
      <c r="F57" s="20">
        <v>20</v>
      </c>
      <c r="G57" s="41">
        <v>30</v>
      </c>
      <c r="H57" s="20">
        <v>0</v>
      </c>
      <c r="I57" s="20">
        <v>15</v>
      </c>
      <c r="J57" s="20">
        <v>0</v>
      </c>
      <c r="K57" s="20">
        <v>0</v>
      </c>
      <c r="L57" s="20">
        <v>15</v>
      </c>
      <c r="M57" s="20">
        <v>0</v>
      </c>
      <c r="N57" s="9" t="s">
        <v>113</v>
      </c>
    </row>
    <row r="58" spans="1:14" ht="12.75">
      <c r="A58" s="29">
        <v>7</v>
      </c>
      <c r="B58" s="9" t="s">
        <v>50</v>
      </c>
      <c r="C58" s="41"/>
      <c r="D58" s="10">
        <v>3</v>
      </c>
      <c r="E58" s="41"/>
      <c r="F58" s="20">
        <v>2</v>
      </c>
      <c r="G58" s="41">
        <v>9</v>
      </c>
      <c r="H58" s="20">
        <v>0</v>
      </c>
      <c r="I58" s="20">
        <v>9</v>
      </c>
      <c r="J58" s="20">
        <v>0</v>
      </c>
      <c r="K58" s="20">
        <v>0</v>
      </c>
      <c r="L58" s="20">
        <v>0</v>
      </c>
      <c r="M58" s="20">
        <v>0</v>
      </c>
      <c r="N58" s="29"/>
    </row>
    <row r="59" spans="1:14" ht="12.75">
      <c r="A59" s="29">
        <v>8</v>
      </c>
      <c r="B59" s="3" t="s">
        <v>51</v>
      </c>
      <c r="C59" s="41"/>
      <c r="D59" s="10">
        <v>3</v>
      </c>
      <c r="E59" s="41"/>
      <c r="F59" s="20">
        <v>3</v>
      </c>
      <c r="G59" s="41">
        <v>14</v>
      </c>
      <c r="H59" s="20">
        <v>6</v>
      </c>
      <c r="I59" s="20">
        <v>3</v>
      </c>
      <c r="J59" s="20">
        <v>5</v>
      </c>
      <c r="K59" s="20">
        <v>0</v>
      </c>
      <c r="L59" s="20">
        <v>0</v>
      </c>
      <c r="M59" s="20">
        <v>0</v>
      </c>
      <c r="N59" s="20"/>
    </row>
    <row r="60" spans="1:14" ht="12.75">
      <c r="A60" s="29">
        <v>9</v>
      </c>
      <c r="B60" s="3" t="s">
        <v>28</v>
      </c>
      <c r="C60" s="41"/>
      <c r="D60" s="10" t="s">
        <v>87</v>
      </c>
      <c r="E60" s="41"/>
      <c r="F60" s="20">
        <v>2</v>
      </c>
      <c r="G60" s="41">
        <v>18</v>
      </c>
      <c r="H60" s="20">
        <v>9</v>
      </c>
      <c r="I60" s="20">
        <v>0</v>
      </c>
      <c r="J60" s="20">
        <v>0</v>
      </c>
      <c r="K60" s="20">
        <v>9</v>
      </c>
      <c r="L60" s="20">
        <v>0</v>
      </c>
      <c r="M60" s="20">
        <v>0</v>
      </c>
      <c r="N60" s="9" t="s">
        <v>112</v>
      </c>
    </row>
    <row r="61" spans="1:14" ht="12.75">
      <c r="A61" s="29"/>
      <c r="B61" s="3"/>
      <c r="C61" s="41"/>
      <c r="D61" s="10"/>
      <c r="E61" s="41"/>
      <c r="F61" s="20"/>
      <c r="G61" s="41"/>
      <c r="H61" s="20"/>
      <c r="I61" s="20"/>
      <c r="J61" s="20"/>
      <c r="K61" s="20"/>
      <c r="L61" s="20"/>
      <c r="M61" s="20"/>
      <c r="N61" s="29"/>
    </row>
    <row r="62" spans="1:14" ht="12.75">
      <c r="A62" s="9"/>
      <c r="B62" s="45" t="s">
        <v>35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  <row r="63" spans="1:14" ht="12.75">
      <c r="A63" s="9">
        <v>10</v>
      </c>
      <c r="B63" s="62" t="s">
        <v>103</v>
      </c>
      <c r="C63" s="8"/>
      <c r="D63" s="10">
        <v>3</v>
      </c>
      <c r="E63" s="8"/>
      <c r="F63" s="8">
        <v>2</v>
      </c>
      <c r="G63" s="8">
        <v>6</v>
      </c>
      <c r="H63" s="8">
        <v>6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9"/>
    </row>
    <row r="64" spans="1:14" ht="12.75">
      <c r="A64" s="9">
        <v>11</v>
      </c>
      <c r="B64" s="61" t="s">
        <v>109</v>
      </c>
      <c r="C64" s="8">
        <v>3</v>
      </c>
      <c r="D64" s="10">
        <v>3</v>
      </c>
      <c r="E64" s="8"/>
      <c r="F64" s="8">
        <v>2</v>
      </c>
      <c r="G64" s="8">
        <v>11</v>
      </c>
      <c r="H64" s="8">
        <v>6</v>
      </c>
      <c r="I64" s="8">
        <v>5</v>
      </c>
      <c r="J64" s="8">
        <v>0</v>
      </c>
      <c r="K64" s="8">
        <v>0</v>
      </c>
      <c r="L64" s="8">
        <v>0</v>
      </c>
      <c r="M64" s="8">
        <v>0</v>
      </c>
      <c r="N64" s="9"/>
    </row>
    <row r="65" spans="1:14" ht="12.75">
      <c r="A65" s="9">
        <v>12</v>
      </c>
      <c r="B65" s="61" t="s">
        <v>104</v>
      </c>
      <c r="C65" s="8">
        <v>4</v>
      </c>
      <c r="D65" s="10"/>
      <c r="E65" s="8"/>
      <c r="F65" s="8">
        <v>3</v>
      </c>
      <c r="G65" s="8">
        <v>12</v>
      </c>
      <c r="H65" s="8">
        <v>0</v>
      </c>
      <c r="I65" s="8">
        <v>0</v>
      </c>
      <c r="J65" s="8">
        <v>0</v>
      </c>
      <c r="K65" s="8">
        <v>12</v>
      </c>
      <c r="L65" s="8">
        <v>0</v>
      </c>
      <c r="M65" s="8">
        <v>0</v>
      </c>
      <c r="N65" s="9"/>
    </row>
    <row r="66" spans="1:14" ht="12.75">
      <c r="A66" s="9">
        <v>13</v>
      </c>
      <c r="B66" s="61" t="s">
        <v>105</v>
      </c>
      <c r="C66" s="8"/>
      <c r="D66" s="10">
        <v>4</v>
      </c>
      <c r="E66" s="8"/>
      <c r="F66" s="8">
        <v>3</v>
      </c>
      <c r="G66" s="8">
        <v>14</v>
      </c>
      <c r="H66" s="8">
        <v>0</v>
      </c>
      <c r="I66" s="8">
        <v>0</v>
      </c>
      <c r="J66" s="8">
        <v>0</v>
      </c>
      <c r="K66" s="8">
        <v>14</v>
      </c>
      <c r="L66" s="8">
        <v>0</v>
      </c>
      <c r="M66" s="8">
        <v>0</v>
      </c>
      <c r="N66" s="9"/>
    </row>
    <row r="67" spans="1:14" ht="12.75">
      <c r="A67" s="14"/>
      <c r="B67" s="14" t="s">
        <v>20</v>
      </c>
      <c r="C67" s="15">
        <f>COUNT(C52:C66)</f>
        <v>5</v>
      </c>
      <c r="D67" s="14"/>
      <c r="E67" s="14"/>
      <c r="F67" s="15">
        <f aca="true" t="shared" si="4" ref="F67:M67">SUM(F52:F66)</f>
        <v>60</v>
      </c>
      <c r="G67" s="15">
        <f t="shared" si="4"/>
        <v>220</v>
      </c>
      <c r="H67" s="15">
        <f t="shared" si="4"/>
        <v>55</v>
      </c>
      <c r="I67" s="15">
        <f t="shared" si="4"/>
        <v>51</v>
      </c>
      <c r="J67" s="15">
        <f t="shared" si="4"/>
        <v>5</v>
      </c>
      <c r="K67" s="15">
        <f t="shared" si="4"/>
        <v>69</v>
      </c>
      <c r="L67" s="15">
        <f t="shared" si="4"/>
        <v>40</v>
      </c>
      <c r="M67" s="15">
        <f t="shared" si="4"/>
        <v>0</v>
      </c>
      <c r="N67" s="14"/>
    </row>
    <row r="68" spans="1:14" ht="12.75">
      <c r="A68" s="18"/>
      <c r="B68" s="18" t="s">
        <v>31</v>
      </c>
      <c r="C68" s="18"/>
      <c r="D68" s="18"/>
      <c r="E68" s="18"/>
      <c r="F68" s="18"/>
      <c r="G68" s="18"/>
      <c r="H68" s="107">
        <f>SUM(H67:J67)</f>
        <v>111</v>
      </c>
      <c r="I68" s="107"/>
      <c r="J68" s="107"/>
      <c r="K68" s="107">
        <f>SUM(K67:M67)</f>
        <v>109</v>
      </c>
      <c r="L68" s="107"/>
      <c r="M68" s="107"/>
      <c r="N68" s="17"/>
    </row>
    <row r="69" spans="1:14" ht="12.75">
      <c r="A69" s="18"/>
      <c r="B69" t="s">
        <v>52</v>
      </c>
      <c r="C69" s="18"/>
      <c r="D69" s="18"/>
      <c r="E69" s="18"/>
      <c r="F69" s="18"/>
      <c r="G69" s="18"/>
      <c r="H69" s="46"/>
      <c r="I69" s="46"/>
      <c r="J69" s="46"/>
      <c r="K69" s="46"/>
      <c r="L69" s="46"/>
      <c r="M69" s="46"/>
      <c r="N69" s="17"/>
    </row>
    <row r="70" spans="1:14" ht="12.75">
      <c r="A70" s="18"/>
      <c r="B70" s="84" t="s">
        <v>29</v>
      </c>
      <c r="C70" s="22"/>
      <c r="D70" s="22"/>
      <c r="E70" s="22"/>
      <c r="F70" s="84">
        <f>SUM(F52:F66)</f>
        <v>60</v>
      </c>
      <c r="G70" s="85" t="s">
        <v>114</v>
      </c>
      <c r="H70" s="85" t="s">
        <v>115</v>
      </c>
      <c r="I70" s="46"/>
      <c r="J70" s="46"/>
      <c r="K70" s="46"/>
      <c r="L70" s="46"/>
      <c r="M70" s="46"/>
      <c r="N70" s="17"/>
    </row>
    <row r="71" spans="1:14" ht="12.75">
      <c r="A71" s="18"/>
      <c r="B71" s="86" t="s">
        <v>121</v>
      </c>
      <c r="C71" s="22"/>
      <c r="D71" s="22"/>
      <c r="E71" s="22"/>
      <c r="F71" s="87">
        <f>SUM(F52:F60)</f>
        <v>50</v>
      </c>
      <c r="G71" s="85">
        <f>+F53+SUM(F56:F60)-13</f>
        <v>24</v>
      </c>
      <c r="H71" s="85">
        <f>F71-G71</f>
        <v>26</v>
      </c>
      <c r="I71" s="46"/>
      <c r="J71" s="46"/>
      <c r="K71" s="46"/>
      <c r="L71" s="46"/>
      <c r="M71" s="46"/>
      <c r="N71" s="17"/>
    </row>
    <row r="72" spans="1:14" ht="12.75">
      <c r="A72" s="18"/>
      <c r="B72" s="86" t="s">
        <v>122</v>
      </c>
      <c r="C72" s="22"/>
      <c r="D72" s="22"/>
      <c r="E72" s="22"/>
      <c r="F72" s="87">
        <f>SUM(F63:F66)</f>
        <v>10</v>
      </c>
      <c r="G72" s="85">
        <f>+F63+F64</f>
        <v>4</v>
      </c>
      <c r="H72" s="85">
        <f>F72-G72</f>
        <v>6</v>
      </c>
      <c r="I72" s="46"/>
      <c r="J72" s="46"/>
      <c r="K72" s="46"/>
      <c r="L72" s="46"/>
      <c r="M72" s="46"/>
      <c r="N72" s="17"/>
    </row>
    <row r="73" spans="1:14" ht="12.75">
      <c r="A73" s="18"/>
      <c r="B73" s="99"/>
      <c r="C73" s="100"/>
      <c r="D73" s="100"/>
      <c r="E73" s="100"/>
      <c r="G73" s="46">
        <f>SUM(G71:G72)</f>
        <v>28</v>
      </c>
      <c r="H73" s="46">
        <f>SUM(H71:H72)</f>
        <v>32</v>
      </c>
      <c r="I73" s="46"/>
      <c r="J73" s="46"/>
      <c r="K73" s="46"/>
      <c r="L73" s="46"/>
      <c r="M73" s="46"/>
      <c r="N73" s="17"/>
    </row>
    <row r="74" spans="1:14" ht="12.75">
      <c r="A74" s="18"/>
      <c r="B74" s="18"/>
      <c r="C74" s="18"/>
      <c r="D74" s="18"/>
      <c r="E74" s="18"/>
      <c r="F74" s="18"/>
      <c r="G74" s="18"/>
      <c r="H74" s="46"/>
      <c r="I74" s="46"/>
      <c r="J74" s="46"/>
      <c r="K74" s="46"/>
      <c r="L74" s="46"/>
      <c r="M74" s="46"/>
      <c r="N74" s="17"/>
    </row>
    <row r="75" spans="1:14" ht="12.75">
      <c r="A75" s="18"/>
      <c r="B75" s="99" t="s">
        <v>62</v>
      </c>
      <c r="C75" s="100"/>
      <c r="D75" s="100"/>
      <c r="E75" s="100"/>
      <c r="N75" s="17"/>
    </row>
    <row r="76" spans="1:14" ht="12.75">
      <c r="A76" s="18"/>
      <c r="B76" s="39" t="s">
        <v>32</v>
      </c>
      <c r="C76" s="39"/>
      <c r="D76" s="39"/>
      <c r="E76" s="39"/>
      <c r="F76" s="39">
        <f>SUM(F52:F52)</f>
        <v>6</v>
      </c>
      <c r="G76" s="39">
        <f>SUM(G52:G52)</f>
        <v>30</v>
      </c>
      <c r="H76" s="39">
        <f aca="true" t="shared" si="5" ref="H76:M76">SUM(H52:H52)</f>
        <v>0</v>
      </c>
      <c r="I76" s="39">
        <f t="shared" si="5"/>
        <v>0</v>
      </c>
      <c r="J76" s="39">
        <f t="shared" si="5"/>
        <v>0</v>
      </c>
      <c r="K76" s="39">
        <f t="shared" si="5"/>
        <v>15</v>
      </c>
      <c r="L76" s="39">
        <f t="shared" si="5"/>
        <v>15</v>
      </c>
      <c r="M76" s="39">
        <f t="shared" si="5"/>
        <v>0</v>
      </c>
      <c r="N76" s="17"/>
    </row>
    <row r="77" spans="1:14" ht="12.75">
      <c r="A77" s="18"/>
      <c r="B77" s="27" t="s">
        <v>33</v>
      </c>
      <c r="C77" s="27"/>
      <c r="D77" s="27"/>
      <c r="E77" s="27"/>
      <c r="F77" s="27">
        <f>SUM(F53:F55)</f>
        <v>14</v>
      </c>
      <c r="G77" s="27">
        <f>SUM(G53:G55)</f>
        <v>58</v>
      </c>
      <c r="H77" s="27">
        <f aca="true" t="shared" si="6" ref="H77:M77">SUM(H53:H55)</f>
        <v>19</v>
      </c>
      <c r="I77" s="27">
        <f t="shared" si="6"/>
        <v>10</v>
      </c>
      <c r="J77" s="27">
        <f t="shared" si="6"/>
        <v>0</v>
      </c>
      <c r="K77" s="27">
        <f t="shared" si="6"/>
        <v>19</v>
      </c>
      <c r="L77" s="27">
        <f t="shared" si="6"/>
        <v>10</v>
      </c>
      <c r="M77" s="27">
        <f t="shared" si="6"/>
        <v>0</v>
      </c>
      <c r="N77" s="17"/>
    </row>
    <row r="78" spans="2:13" ht="12.75">
      <c r="B78" s="44" t="s">
        <v>34</v>
      </c>
      <c r="F78">
        <f>SUM(F76:F77)</f>
        <v>20</v>
      </c>
      <c r="G78">
        <f aca="true" t="shared" si="7" ref="G78:M78">SUM(G75:G77)</f>
        <v>88</v>
      </c>
      <c r="H78">
        <f t="shared" si="7"/>
        <v>19</v>
      </c>
      <c r="I78">
        <f t="shared" si="7"/>
        <v>10</v>
      </c>
      <c r="J78">
        <f t="shared" si="7"/>
        <v>0</v>
      </c>
      <c r="K78">
        <f t="shared" si="7"/>
        <v>34</v>
      </c>
      <c r="L78">
        <f t="shared" si="7"/>
        <v>25</v>
      </c>
      <c r="M78">
        <f t="shared" si="7"/>
        <v>0</v>
      </c>
    </row>
    <row r="79" ht="12.75">
      <c r="B79" s="44"/>
    </row>
    <row r="80" ht="12.75">
      <c r="B80" s="44"/>
    </row>
    <row r="81" ht="12.75">
      <c r="B81" s="44"/>
    </row>
    <row r="82" ht="12.75">
      <c r="B82" s="44"/>
    </row>
    <row r="83" ht="12.75">
      <c r="B83" s="44"/>
    </row>
    <row r="84" ht="12.75">
      <c r="B84" s="44"/>
    </row>
    <row r="85" ht="12.75">
      <c r="B85" s="44"/>
    </row>
    <row r="86" ht="12.75">
      <c r="B86" s="44"/>
    </row>
    <row r="87" ht="12.75">
      <c r="B87" s="44"/>
    </row>
    <row r="88" ht="12.75">
      <c r="B88" s="44"/>
    </row>
    <row r="90" spans="2:5" ht="12.75">
      <c r="B90" t="s">
        <v>62</v>
      </c>
      <c r="D90" t="s">
        <v>68</v>
      </c>
      <c r="E90" t="s">
        <v>69</v>
      </c>
    </row>
    <row r="91" spans="2:13" s="39" customFormat="1" ht="12.75">
      <c r="B91" s="39" t="s">
        <v>32</v>
      </c>
      <c r="D91" s="39">
        <v>165</v>
      </c>
      <c r="E91" s="39">
        <v>20</v>
      </c>
      <c r="F91" s="39">
        <f aca="true" t="shared" si="8" ref="F91:M92">+F39+F76</f>
        <v>27</v>
      </c>
      <c r="G91" s="39">
        <f t="shared" si="8"/>
        <v>165</v>
      </c>
      <c r="H91" s="39">
        <f t="shared" si="8"/>
        <v>15</v>
      </c>
      <c r="I91" s="39">
        <f t="shared" si="8"/>
        <v>15</v>
      </c>
      <c r="J91" s="39">
        <f t="shared" si="8"/>
        <v>0</v>
      </c>
      <c r="K91" s="39">
        <f t="shared" si="8"/>
        <v>85</v>
      </c>
      <c r="L91" s="39">
        <f t="shared" si="8"/>
        <v>40</v>
      </c>
      <c r="M91" s="39">
        <f t="shared" si="8"/>
        <v>10</v>
      </c>
    </row>
    <row r="92" spans="2:13" s="27" customFormat="1" ht="12.75">
      <c r="B92" s="27" t="s">
        <v>33</v>
      </c>
      <c r="D92" s="27">
        <v>180</v>
      </c>
      <c r="E92" s="27">
        <v>21</v>
      </c>
      <c r="F92" s="27">
        <f t="shared" si="8"/>
        <v>35</v>
      </c>
      <c r="G92" s="27">
        <f t="shared" si="8"/>
        <v>180</v>
      </c>
      <c r="H92" s="27">
        <f t="shared" si="8"/>
        <v>57</v>
      </c>
      <c r="I92" s="27">
        <f t="shared" si="8"/>
        <v>39</v>
      </c>
      <c r="J92" s="27">
        <f t="shared" si="8"/>
        <v>16</v>
      </c>
      <c r="K92" s="27">
        <f t="shared" si="8"/>
        <v>39</v>
      </c>
      <c r="L92" s="27">
        <f t="shared" si="8"/>
        <v>29</v>
      </c>
      <c r="M92" s="27">
        <f t="shared" si="8"/>
        <v>0</v>
      </c>
    </row>
    <row r="93" spans="2:13" ht="12.75">
      <c r="B93" s="59" t="s">
        <v>34</v>
      </c>
      <c r="D93" s="58">
        <f>SUM(D91:D92)</f>
        <v>345</v>
      </c>
      <c r="E93" s="58">
        <f>SUM(E91:E92)</f>
        <v>41</v>
      </c>
      <c r="F93" s="58">
        <f>+SUM(F91:F92)</f>
        <v>62</v>
      </c>
      <c r="G93" s="58">
        <f aca="true" t="shared" si="9" ref="G93:M93">+SUM(G91:G92)</f>
        <v>345</v>
      </c>
      <c r="H93" s="58">
        <f t="shared" si="9"/>
        <v>72</v>
      </c>
      <c r="I93" s="58">
        <f t="shared" si="9"/>
        <v>54</v>
      </c>
      <c r="J93" s="58">
        <f t="shared" si="9"/>
        <v>16</v>
      </c>
      <c r="K93" s="58">
        <f t="shared" si="9"/>
        <v>124</v>
      </c>
      <c r="L93" s="58">
        <f t="shared" si="9"/>
        <v>69</v>
      </c>
      <c r="M93" s="58">
        <f t="shared" si="9"/>
        <v>10</v>
      </c>
    </row>
    <row r="94" spans="4:13" ht="12.75"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7" spans="2:8" ht="25.5">
      <c r="B97" s="66" t="s">
        <v>67</v>
      </c>
      <c r="C97" s="18"/>
      <c r="D97" s="18"/>
      <c r="E97" s="18"/>
      <c r="F97" s="18"/>
      <c r="G97" s="18"/>
      <c r="H97" s="18"/>
    </row>
    <row r="98" spans="2:8" ht="12.75">
      <c r="B98" s="18"/>
      <c r="C98" s="46" t="s">
        <v>34</v>
      </c>
      <c r="D98" s="46" t="s">
        <v>27</v>
      </c>
      <c r="E98" s="46" t="s">
        <v>121</v>
      </c>
      <c r="F98" s="46" t="s">
        <v>27</v>
      </c>
      <c r="G98" s="46" t="s">
        <v>122</v>
      </c>
      <c r="H98" s="46" t="s">
        <v>27</v>
      </c>
    </row>
    <row r="99" spans="2:8" ht="12.75">
      <c r="B99" s="46" t="s">
        <v>36</v>
      </c>
      <c r="C99" s="18">
        <f>+E99+G99</f>
        <v>324</v>
      </c>
      <c r="D99" s="64">
        <f>+C99/$C102</f>
        <v>0.54</v>
      </c>
      <c r="E99" s="65">
        <f>SUM(H12:H25)+SUM(K12:K25)+SUM(H52:H60)+SUM(K52:K60)</f>
        <v>253</v>
      </c>
      <c r="F99" s="64">
        <f>+E99/$E102</f>
        <v>0.4903100775193798</v>
      </c>
      <c r="G99" s="65">
        <f>SUM(H27:H31)+SUM(K27:K31)+SUM(H63:H66)+SUM(K63:K66)</f>
        <v>71</v>
      </c>
      <c r="H99" s="64">
        <f>+G99/$G102</f>
        <v>0.8452380952380952</v>
      </c>
    </row>
    <row r="100" spans="2:8" ht="12.75">
      <c r="B100" s="46" t="s">
        <v>37</v>
      </c>
      <c r="C100" s="18">
        <f>+E100+G100</f>
        <v>232</v>
      </c>
      <c r="D100" s="64">
        <f>+C100/$C102</f>
        <v>0.38666666666666666</v>
      </c>
      <c r="E100" s="18">
        <f>SUM(I12:I25)+SUM(L12:L25)+SUM(I52:I60)+SUM(L52:L60)</f>
        <v>219</v>
      </c>
      <c r="F100" s="64">
        <f>+E100/$E102</f>
        <v>0.42441860465116277</v>
      </c>
      <c r="G100" s="65">
        <f>SUM(I27:I31)+SUM(L27:L31)+SUM(I63:I66)+SUM(L63:L66)</f>
        <v>13</v>
      </c>
      <c r="H100" s="64">
        <f>+G100/$G102</f>
        <v>0.15476190476190477</v>
      </c>
    </row>
    <row r="101" spans="2:8" ht="12.75">
      <c r="B101" s="46" t="s">
        <v>38</v>
      </c>
      <c r="C101" s="18">
        <f>+E101+G101</f>
        <v>44</v>
      </c>
      <c r="D101" s="64">
        <f>+C101/$C102</f>
        <v>0.07333333333333333</v>
      </c>
      <c r="E101" s="18">
        <f>+SUM(J12:J25)+SUM(M12:M25)+SUM(J52:J60)+SUM(M52:M60)</f>
        <v>44</v>
      </c>
      <c r="F101" s="64">
        <f>+E101/$E102</f>
        <v>0.08527131782945736</v>
      </c>
      <c r="G101" s="65">
        <f>SUM(J27:J31)+SUM(M27:M31)+SUM(J63:J66)+SUM(M63:M66)</f>
        <v>0</v>
      </c>
      <c r="H101" s="64">
        <f>+G101/$G102</f>
        <v>0</v>
      </c>
    </row>
    <row r="102" spans="2:8" ht="12.75">
      <c r="B102" s="46" t="s">
        <v>34</v>
      </c>
      <c r="C102" s="18">
        <f>+E102+G102</f>
        <v>600</v>
      </c>
      <c r="D102" s="64">
        <f>+C102/$C102</f>
        <v>1</v>
      </c>
      <c r="E102" s="18">
        <f>SUM(E99:E101)</f>
        <v>516</v>
      </c>
      <c r="F102" s="64">
        <f>+E102/$E102</f>
        <v>1</v>
      </c>
      <c r="G102" s="65">
        <f>SUM(G99:G101)</f>
        <v>84</v>
      </c>
      <c r="H102" s="64">
        <f>+G102/$G102</f>
        <v>1</v>
      </c>
    </row>
    <row r="105" ht="12.75">
      <c r="B105" t="s">
        <v>118</v>
      </c>
    </row>
    <row r="106" ht="12.75">
      <c r="B106" t="s">
        <v>119</v>
      </c>
    </row>
  </sheetData>
  <sheetProtection/>
  <mergeCells count="24">
    <mergeCell ref="A9:A11"/>
    <mergeCell ref="B9:B11"/>
    <mergeCell ref="C9:E9"/>
    <mergeCell ref="G9:M9"/>
    <mergeCell ref="B75:E75"/>
    <mergeCell ref="H68:J68"/>
    <mergeCell ref="K68:M68"/>
    <mergeCell ref="G49:M49"/>
    <mergeCell ref="H50:J50"/>
    <mergeCell ref="K50:M50"/>
    <mergeCell ref="A49:A51"/>
    <mergeCell ref="B49:B51"/>
    <mergeCell ref="B37:E37"/>
    <mergeCell ref="B73:E73"/>
    <mergeCell ref="C49:E49"/>
    <mergeCell ref="B38:E38"/>
    <mergeCell ref="N49:N51"/>
    <mergeCell ref="F50:F51"/>
    <mergeCell ref="N9:N11"/>
    <mergeCell ref="F10:F11"/>
    <mergeCell ref="H10:J10"/>
    <mergeCell ref="K10:M10"/>
    <mergeCell ref="G33:I33"/>
    <mergeCell ref="J33:L33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admin</cp:lastModifiedBy>
  <cp:lastPrinted>2010-02-28T16:03:50Z</cp:lastPrinted>
  <dcterms:created xsi:type="dcterms:W3CDTF">2009-03-13T14:33:04Z</dcterms:created>
  <dcterms:modified xsi:type="dcterms:W3CDTF">2010-04-13T11:37:15Z</dcterms:modified>
  <cp:category/>
  <cp:version/>
  <cp:contentType/>
  <cp:contentStatus/>
</cp:coreProperties>
</file>