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GIAP" sheetId="1" r:id="rId1"/>
    <sheet name="EKONOMIA_RiDF" sheetId="2" r:id="rId2"/>
    <sheet name="EKONOMIA_EM" sheetId="3" r:id="rId3"/>
  </sheets>
  <definedNames/>
  <calcPr fullCalcOnLoad="1"/>
</workbook>
</file>

<file path=xl/sharedStrings.xml><?xml version="1.0" encoding="utf-8"?>
<sst xmlns="http://schemas.openxmlformats.org/spreadsheetml/2006/main" count="728" uniqueCount="170">
  <si>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</si>
  <si>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</si>
  <si>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</si>
  <si>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</si>
  <si>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</si>
  <si>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</si>
  <si>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</si>
  <si>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</si>
  <si>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</si>
  <si>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</si>
  <si>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</si>
  <si>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</si>
  <si>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</si>
  <si>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</si>
  <si>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</si>
  <si>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</si>
  <si>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</si>
  <si>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</si>
  <si>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</si>
  <si>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</si>
  <si>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</si>
  <si>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</si>
  <si>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</si>
  <si>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</si>
  <si>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</si>
  <si>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</si>
  <si>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</si>
  <si>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</si>
  <si>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</si>
  <si>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</si>
  <si>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</si>
  <si>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</si>
  <si>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</si>
  <si>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</si>
  <si>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</si>
  <si>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</si>
  <si>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</si>
  <si>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</si>
  <si>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</si>
  <si>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</si>
  <si>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</si>
  <si>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</si>
  <si>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</si>
  <si>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</si>
  <si>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</si>
  <si>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</si>
  <si>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</si>
  <si>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</si>
  <si>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</si>
  <si>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</si>
  <si>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</si>
  <si>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</si>
  <si>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</si>
  <si>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</si>
  <si>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</si>
  <si>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</si>
  <si>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</si>
  <si>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stacjonarne I stopnia</t>
  </si>
  <si>
    <t>Język obcy II</t>
  </si>
  <si>
    <t>Wychowanie fizyczne</t>
  </si>
  <si>
    <t>Analiza strategiczna sektorów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</si>
  <si>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</si>
  <si>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</si>
  <si>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</si>
  <si>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</si>
  <si>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</si>
  <si>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</si>
  <si>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</si>
  <si>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</si>
  <si>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</si>
  <si>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</si>
  <si>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</si>
  <si>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</si>
  <si>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</si>
  <si>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</si>
  <si>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</si>
  <si>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</si>
  <si>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</si>
  <si>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Finanse i rachunkowość małej firmy</t>
  </si>
  <si>
    <t>Rozliczenia finansowe w gospodarce</t>
  </si>
  <si>
    <t>Finanse osobiste</t>
  </si>
  <si>
    <t>Metodologia nauk ekonomicznych</t>
  </si>
  <si>
    <t>Nauka o przedsiębiorstwie</t>
  </si>
  <si>
    <t>Polityka fiskalna UE</t>
  </si>
  <si>
    <t>Analiza makroekonomiczna</t>
  </si>
  <si>
    <t>Metody sondażu diagnostycznego</t>
  </si>
  <si>
    <t>Teoria wyboru ekonomicznego</t>
  </si>
  <si>
    <t>Analiza przestrzenna procesów gospodarczych</t>
  </si>
  <si>
    <t>Kluczowe problemy gospodarki - analiza ekonomiczna</t>
  </si>
  <si>
    <t>Controlling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</si>
  <si>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</si>
  <si>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</si>
  <si>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</si>
  <si>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</si>
  <si>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</si>
  <si>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</si>
  <si>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</si>
  <si>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</si>
  <si>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</si>
  <si>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</si>
  <si>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</si>
  <si>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</si>
  <si>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</si>
  <si>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</si>
  <si>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</si>
  <si>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</si>
  <si>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</si>
  <si>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</si>
  <si>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Analiza i rating sektora finansowego</t>
  </si>
  <si>
    <t>Metody ilościowe w badaniach marketingowych</t>
  </si>
  <si>
    <t xml:space="preserve">Biznes plan </t>
  </si>
  <si>
    <t>Metody analizy rynków finansowych</t>
  </si>
  <si>
    <t>Analiza ekonomiczna projektów</t>
  </si>
  <si>
    <t>Optymalizacja obciążeń podatkowych</t>
  </si>
  <si>
    <t>Gry ekonomiczne</t>
  </si>
  <si>
    <t>Prognozowanie koniunktury gospodarczej</t>
  </si>
  <si>
    <t>Gospodarka i Administracja Publiczna</t>
  </si>
  <si>
    <t>Rachunkowość i Doradztwo Finansowe</t>
  </si>
  <si>
    <t>Treści poszerzające wiedzę ogólną</t>
  </si>
  <si>
    <t>Ekonomia integracji europejskiej</t>
  </si>
  <si>
    <t>Analiza ryzyka transakcji</t>
  </si>
  <si>
    <t>Lokalne i regionalne strategie rozwoju</t>
  </si>
  <si>
    <t>WF</t>
  </si>
  <si>
    <t>JO</t>
  </si>
  <si>
    <t>min ECTS</t>
  </si>
  <si>
    <t>min godz.</t>
  </si>
  <si>
    <t>Specjalność: –</t>
  </si>
  <si>
    <t>Gospodarka przestrzenna lub Gospodarka a środowisko</t>
  </si>
  <si>
    <t>1, 2</t>
  </si>
  <si>
    <t>3, 4</t>
  </si>
  <si>
    <t>3 ,4</t>
  </si>
  <si>
    <t>5, 6</t>
  </si>
  <si>
    <t>Sem."3"</t>
  </si>
  <si>
    <t>Sem."4"</t>
  </si>
  <si>
    <t>Sem."5"</t>
  </si>
  <si>
    <t>Sem."6"</t>
  </si>
  <si>
    <t>Podstawy nauki o przedsiębiorstwie</t>
  </si>
  <si>
    <t>Rynki finansowe i bankowość</t>
  </si>
  <si>
    <t>Specjalność: Ekonomia Menedżerska</t>
  </si>
  <si>
    <t>"3"</t>
  </si>
  <si>
    <t>"4"</t>
  </si>
  <si>
    <t>"5"</t>
  </si>
  <si>
    <t>"6"</t>
  </si>
  <si>
    <t>"1"</t>
  </si>
  <si>
    <t>"2"</t>
  </si>
  <si>
    <t>IV sem - 9 ECTS</t>
  </si>
  <si>
    <t>VI sem - 10 ECTS</t>
  </si>
  <si>
    <t>VI sem -  2 ECTS</t>
  </si>
  <si>
    <t>Modelowanie procesów ekonomicznych</t>
  </si>
  <si>
    <t>II sem - 2 ECTS</t>
  </si>
  <si>
    <t>II sem - 1 ECTS</t>
  </si>
  <si>
    <t>II sem - 8 ECTS</t>
  </si>
  <si>
    <t xml:space="preserve"> IV sem - 3 ECTS</t>
  </si>
  <si>
    <t xml:space="preserve"> IV sem - 1 ECTS</t>
  </si>
  <si>
    <t>Ekonomia Menedżerska</t>
  </si>
  <si>
    <t>PK</t>
  </si>
  <si>
    <t>PS</t>
  </si>
  <si>
    <t>PK – przedmioty realizowane dla kierunku</t>
  </si>
  <si>
    <t>Plan studiów na rok akad. 2011/2012</t>
  </si>
  <si>
    <t>Godz.</t>
  </si>
  <si>
    <t>Do wyboru (co najmniej 30%)</t>
  </si>
  <si>
    <t>PS – przedmioty realizowane dla specjalności</t>
  </si>
  <si>
    <t>Polityka miejska</t>
  </si>
  <si>
    <t>Finanse przedsiębiorstwa</t>
  </si>
  <si>
    <t>Rachunkowość i audyt jednostek sektora finansów publicznych</t>
  </si>
  <si>
    <t>Doradztwo bankowo-ubezpieczeniowe</t>
  </si>
  <si>
    <t>tylko w roku ak. 2011/2012</t>
  </si>
  <si>
    <t>Metody planowania gospodarczego</t>
  </si>
  <si>
    <t>Metody optymalizacji decyzji menedżerskich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</si>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</sst>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19.125" style="0" customWidth="1"/>
  </cols>
  <sheetData>
    <row r="1" s="85" customFormat="1" ht="15.75">
      <c r="A1" s="85" t="s">
        <v>169</v>
      </c>
    </row>
    <row r="3" spans="2:11" ht="12.75">
      <c r="B3" s="15" t="s">
        <v>158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69">
        <f>G4/G7</f>
        <v>0.4088495575221239</v>
      </c>
      <c r="F4" s="20" t="s">
        <v>41</v>
      </c>
      <c r="G4" s="20">
        <f>H25+K25</f>
        <v>231</v>
      </c>
      <c r="H4" s="15"/>
      <c r="I4" s="15"/>
      <c r="J4" s="15"/>
      <c r="K4" s="15"/>
    </row>
    <row r="5" spans="2:11" ht="12.75">
      <c r="B5" t="s">
        <v>57</v>
      </c>
      <c r="D5" s="15"/>
      <c r="E5" s="69">
        <f>G5/G7</f>
        <v>0.5380530973451327</v>
      </c>
      <c r="F5" s="20" t="s">
        <v>42</v>
      </c>
      <c r="G5" s="20">
        <f>I25+L25</f>
        <v>304</v>
      </c>
      <c r="H5" s="15"/>
      <c r="I5" s="15"/>
      <c r="J5" s="15"/>
      <c r="K5" s="15"/>
    </row>
    <row r="6" spans="2:11" ht="12.75">
      <c r="B6" t="s">
        <v>2</v>
      </c>
      <c r="D6" s="15"/>
      <c r="E6" s="69">
        <f>G6/G7</f>
        <v>0.05309734513274336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69">
        <f>SUM(E4:E6)</f>
        <v>0.9999999999999999</v>
      </c>
      <c r="F7" s="20" t="s">
        <v>3</v>
      </c>
      <c r="G7" s="20">
        <f>SUM(G4:G6)</f>
        <v>565</v>
      </c>
      <c r="H7" s="15"/>
      <c r="I7" s="15"/>
      <c r="J7" s="15"/>
      <c r="K7" s="15"/>
    </row>
    <row r="8" spans="2:11" ht="12.75">
      <c r="B8" t="s">
        <v>126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0" t="s">
        <v>34</v>
      </c>
      <c r="B9" s="100" t="s">
        <v>4</v>
      </c>
      <c r="C9" s="101" t="s">
        <v>5</v>
      </c>
      <c r="D9" s="101"/>
      <c r="E9" s="101"/>
      <c r="F9" s="77" t="s">
        <v>6</v>
      </c>
      <c r="G9" s="101" t="s">
        <v>7</v>
      </c>
      <c r="H9" s="100"/>
      <c r="I9" s="100"/>
      <c r="J9" s="100"/>
      <c r="K9" s="100"/>
      <c r="L9" s="100"/>
      <c r="M9" s="100"/>
      <c r="N9" s="92" t="s">
        <v>8</v>
      </c>
    </row>
    <row r="10" spans="1:14" s="1" customFormat="1" ht="12.75">
      <c r="A10" s="100"/>
      <c r="B10" s="104"/>
      <c r="C10" s="78" t="s">
        <v>9</v>
      </c>
      <c r="D10" s="78" t="s">
        <v>10</v>
      </c>
      <c r="E10" s="79" t="s">
        <v>11</v>
      </c>
      <c r="F10" s="99" t="s">
        <v>46</v>
      </c>
      <c r="G10" s="79" t="s">
        <v>3</v>
      </c>
      <c r="H10" s="97" t="s">
        <v>12</v>
      </c>
      <c r="I10" s="98"/>
      <c r="J10" s="99"/>
      <c r="K10" s="97" t="s">
        <v>13</v>
      </c>
      <c r="L10" s="98"/>
      <c r="M10" s="99"/>
      <c r="N10" s="93"/>
    </row>
    <row r="11" spans="1:14" s="1" customFormat="1" ht="12.75">
      <c r="A11" s="100"/>
      <c r="B11" s="104"/>
      <c r="C11" s="81"/>
      <c r="D11" s="81" t="s">
        <v>14</v>
      </c>
      <c r="E11" s="82" t="s">
        <v>15</v>
      </c>
      <c r="F11" s="99"/>
      <c r="G11" s="82" t="s">
        <v>16</v>
      </c>
      <c r="H11" s="80" t="s">
        <v>17</v>
      </c>
      <c r="I11" s="55" t="s">
        <v>18</v>
      </c>
      <c r="J11" s="55" t="s">
        <v>19</v>
      </c>
      <c r="K11" s="55" t="s">
        <v>17</v>
      </c>
      <c r="L11" s="55" t="s">
        <v>18</v>
      </c>
      <c r="M11" s="55" t="s">
        <v>19</v>
      </c>
      <c r="N11" s="94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128</v>
      </c>
      <c r="E12" s="31"/>
      <c r="F12" s="32">
        <v>15</v>
      </c>
      <c r="G12" s="31">
        <v>100</v>
      </c>
      <c r="H12" s="32">
        <v>14</v>
      </c>
      <c r="I12" s="32">
        <v>28</v>
      </c>
      <c r="J12" s="32">
        <v>0</v>
      </c>
      <c r="K12" s="32">
        <v>30</v>
      </c>
      <c r="L12" s="32">
        <v>28</v>
      </c>
      <c r="M12" s="32">
        <v>0</v>
      </c>
      <c r="N12" s="30" t="s">
        <v>151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128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151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33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3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3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3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1" t="s">
        <v>20</v>
      </c>
      <c r="C20" s="37"/>
      <c r="D20" s="37" t="s">
        <v>128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149</v>
      </c>
    </row>
    <row r="21" spans="1:14" s="38" customFormat="1" ht="12.75">
      <c r="A21" s="35">
        <v>10</v>
      </c>
      <c r="B21" s="35" t="s">
        <v>58</v>
      </c>
      <c r="C21" s="37"/>
      <c r="D21" s="37" t="s">
        <v>128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150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38" customFormat="1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6" customFormat="1" ht="25.5">
      <c r="A24" s="53">
        <v>13</v>
      </c>
      <c r="B24" s="54" t="s">
        <v>127</v>
      </c>
      <c r="C24" s="55">
        <v>1</v>
      </c>
      <c r="D24" s="83">
        <v>1</v>
      </c>
      <c r="E24" s="55"/>
      <c r="F24" s="55">
        <v>4</v>
      </c>
      <c r="G24" s="55">
        <v>28</v>
      </c>
      <c r="H24" s="55">
        <v>18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3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565</v>
      </c>
      <c r="H25" s="12">
        <f t="shared" si="0"/>
        <v>126</v>
      </c>
      <c r="I25" s="12">
        <f t="shared" si="0"/>
        <v>156</v>
      </c>
      <c r="J25" s="12">
        <f t="shared" si="0"/>
        <v>30</v>
      </c>
      <c r="K25" s="12">
        <f t="shared" si="0"/>
        <v>105</v>
      </c>
      <c r="L25" s="12">
        <f t="shared" si="0"/>
        <v>148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7">
        <f>SUM(H25:J25)</f>
        <v>312</v>
      </c>
      <c r="I26" s="107"/>
      <c r="J26" s="107"/>
      <c r="K26" s="107">
        <f>SUM(K25:M25)</f>
        <v>253</v>
      </c>
      <c r="L26" s="107"/>
      <c r="M26" s="107"/>
      <c r="N26" s="14"/>
    </row>
    <row r="27" s="1" customFormat="1" ht="12.75"/>
    <row r="28" spans="2:8" s="1" customFormat="1" ht="12.75">
      <c r="B28" s="73" t="s">
        <v>46</v>
      </c>
      <c r="C28" s="19"/>
      <c r="D28" s="19"/>
      <c r="E28" s="19"/>
      <c r="F28" s="73"/>
      <c r="G28" s="74" t="s">
        <v>143</v>
      </c>
      <c r="H28" s="74" t="s">
        <v>144</v>
      </c>
    </row>
    <row r="29" spans="2:8" s="1" customFormat="1" ht="12.75">
      <c r="B29" s="75" t="s">
        <v>155</v>
      </c>
      <c r="C29" s="19"/>
      <c r="D29" s="19"/>
      <c r="E29" s="19"/>
      <c r="F29" s="76">
        <f>SUM(F12:F24)</f>
        <v>60</v>
      </c>
      <c r="G29" s="74">
        <f>+SUM(F12:F14)+F18+F19+F23+F24-16</f>
        <v>32</v>
      </c>
      <c r="H29" s="74">
        <f>F29-G29</f>
        <v>28</v>
      </c>
    </row>
    <row r="30" spans="2:5" ht="12.75">
      <c r="B30" s="90"/>
      <c r="C30" s="91"/>
      <c r="D30" s="91"/>
      <c r="E30" s="91"/>
    </row>
    <row r="31" spans="2:5" ht="12.75">
      <c r="B31" s="90" t="s">
        <v>64</v>
      </c>
      <c r="C31" s="91"/>
      <c r="D31" s="91"/>
      <c r="E31" s="91"/>
    </row>
    <row r="32" spans="2:13" s="40" customFormat="1" ht="12.75">
      <c r="B32" s="40" t="s">
        <v>50</v>
      </c>
      <c r="F32" s="40">
        <f>SUM(F12:F14)</f>
        <v>36</v>
      </c>
      <c r="G32" s="40">
        <f>SUM(G12:G14)</f>
        <v>222</v>
      </c>
      <c r="H32" s="40">
        <f aca="true" t="shared" si="1" ref="H32:M32">SUM(H12:H14)</f>
        <v>63</v>
      </c>
      <c r="I32" s="40">
        <f t="shared" si="1"/>
        <v>56</v>
      </c>
      <c r="J32" s="40">
        <f t="shared" si="1"/>
        <v>0</v>
      </c>
      <c r="K32" s="40">
        <f t="shared" si="1"/>
        <v>45</v>
      </c>
      <c r="L32" s="40">
        <f t="shared" si="1"/>
        <v>58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118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123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122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20" t="s">
        <v>52</v>
      </c>
      <c r="F38">
        <f>SUM(F32:F37)</f>
        <v>54</v>
      </c>
      <c r="G38">
        <f>SUM(G32:G37)</f>
        <v>522</v>
      </c>
      <c r="H38">
        <f aca="true" t="shared" si="7" ref="H38:M38">SUM(H32:H37)</f>
        <v>93</v>
      </c>
      <c r="I38">
        <f t="shared" si="7"/>
        <v>146</v>
      </c>
      <c r="J38">
        <f t="shared" si="7"/>
        <v>30</v>
      </c>
      <c r="K38">
        <f t="shared" si="7"/>
        <v>105</v>
      </c>
      <c r="L38">
        <f t="shared" si="7"/>
        <v>148</v>
      </c>
      <c r="M38">
        <f t="shared" si="7"/>
        <v>0</v>
      </c>
    </row>
    <row r="43" spans="2:7" ht="12.75">
      <c r="B43" s="15" t="s">
        <v>158</v>
      </c>
      <c r="E43" s="20" t="s">
        <v>40</v>
      </c>
      <c r="F43" s="20" t="s">
        <v>0</v>
      </c>
      <c r="G43" s="20"/>
    </row>
    <row r="44" spans="2:7" ht="12.75">
      <c r="B44" t="s">
        <v>1</v>
      </c>
      <c r="E44" s="69">
        <f>G44/G47</f>
        <v>0.4302848575712144</v>
      </c>
      <c r="F44" s="20" t="s">
        <v>41</v>
      </c>
      <c r="G44" s="20">
        <f>H73+K73</f>
        <v>287</v>
      </c>
    </row>
    <row r="45" spans="2:7" ht="12.75">
      <c r="B45" t="s">
        <v>57</v>
      </c>
      <c r="E45" s="69">
        <f>G45/G47</f>
        <v>0.5262368815592204</v>
      </c>
      <c r="F45" s="20" t="s">
        <v>42</v>
      </c>
      <c r="G45" s="20">
        <f>I73+L73</f>
        <v>351</v>
      </c>
    </row>
    <row r="46" spans="2:7" ht="12.75">
      <c r="B46" t="s">
        <v>28</v>
      </c>
      <c r="E46" s="69">
        <f>G46/G47</f>
        <v>0.043478260869565216</v>
      </c>
      <c r="F46" s="20" t="s">
        <v>43</v>
      </c>
      <c r="G46" s="20">
        <f>J73+M73</f>
        <v>29</v>
      </c>
    </row>
    <row r="47" spans="2:7" ht="12.75">
      <c r="B47" t="s">
        <v>61</v>
      </c>
      <c r="E47" s="69">
        <f>SUM(E44:E46)</f>
        <v>1</v>
      </c>
      <c r="F47" s="20" t="s">
        <v>3</v>
      </c>
      <c r="G47" s="20">
        <f>SUM(G44:G46)</f>
        <v>667</v>
      </c>
    </row>
    <row r="48" ht="12.75">
      <c r="B48" t="s">
        <v>69</v>
      </c>
    </row>
    <row r="49" spans="1:14" ht="12.75" customHeight="1">
      <c r="A49" s="100" t="s">
        <v>34</v>
      </c>
      <c r="B49" s="100" t="s">
        <v>4</v>
      </c>
      <c r="C49" s="101" t="s">
        <v>5</v>
      </c>
      <c r="D49" s="101"/>
      <c r="E49" s="101"/>
      <c r="F49" s="77" t="s">
        <v>47</v>
      </c>
      <c r="G49" s="101" t="s">
        <v>7</v>
      </c>
      <c r="H49" s="100"/>
      <c r="I49" s="100"/>
      <c r="J49" s="100"/>
      <c r="K49" s="100"/>
      <c r="L49" s="100"/>
      <c r="M49" s="100"/>
      <c r="N49" s="92" t="s">
        <v>8</v>
      </c>
    </row>
    <row r="50" spans="1:14" s="1" customFormat="1" ht="12.75">
      <c r="A50" s="100"/>
      <c r="B50" s="104"/>
      <c r="C50" s="78" t="s">
        <v>9</v>
      </c>
      <c r="D50" s="78" t="s">
        <v>10</v>
      </c>
      <c r="E50" s="79" t="s">
        <v>11</v>
      </c>
      <c r="F50" s="99" t="s">
        <v>46</v>
      </c>
      <c r="G50" s="79" t="s">
        <v>3</v>
      </c>
      <c r="H50" s="97" t="s">
        <v>132</v>
      </c>
      <c r="I50" s="98"/>
      <c r="J50" s="99"/>
      <c r="K50" s="97" t="s">
        <v>133</v>
      </c>
      <c r="L50" s="98"/>
      <c r="M50" s="99"/>
      <c r="N50" s="93"/>
    </row>
    <row r="51" spans="1:14" s="1" customFormat="1" ht="12.75">
      <c r="A51" s="100"/>
      <c r="B51" s="104"/>
      <c r="C51" s="81"/>
      <c r="D51" s="81" t="s">
        <v>14</v>
      </c>
      <c r="E51" s="82" t="s">
        <v>15</v>
      </c>
      <c r="F51" s="99"/>
      <c r="G51" s="82" t="s">
        <v>16</v>
      </c>
      <c r="H51" s="80" t="s">
        <v>17</v>
      </c>
      <c r="I51" s="55" t="s">
        <v>18</v>
      </c>
      <c r="J51" s="55" t="s">
        <v>19</v>
      </c>
      <c r="K51" s="55" t="s">
        <v>17</v>
      </c>
      <c r="L51" s="55" t="s">
        <v>18</v>
      </c>
      <c r="M51" s="55" t="s">
        <v>19</v>
      </c>
      <c r="N51" s="94"/>
    </row>
    <row r="52" spans="1:14" s="33" customFormat="1" ht="12.75">
      <c r="A52" s="30">
        <v>1</v>
      </c>
      <c r="B52" s="30" t="s">
        <v>68</v>
      </c>
      <c r="C52" s="31">
        <v>4</v>
      </c>
      <c r="D52" s="31" t="s">
        <v>129</v>
      </c>
      <c r="E52" s="31"/>
      <c r="F52" s="32">
        <v>16</v>
      </c>
      <c r="G52" s="31">
        <v>100</v>
      </c>
      <c r="H52" s="32">
        <v>14</v>
      </c>
      <c r="I52" s="32">
        <v>28</v>
      </c>
      <c r="J52" s="32">
        <v>0</v>
      </c>
      <c r="K52" s="32">
        <v>30</v>
      </c>
      <c r="L52" s="32">
        <v>28</v>
      </c>
      <c r="M52" s="32">
        <v>0</v>
      </c>
      <c r="N52" s="30" t="s">
        <v>145</v>
      </c>
    </row>
    <row r="53" spans="1:14" s="33" customFormat="1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s="33" customFormat="1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18</v>
      </c>
      <c r="I54" s="32">
        <v>25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24" customFormat="1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s="24" customFormat="1" ht="12.75">
      <c r="A56" s="21">
        <v>5</v>
      </c>
      <c r="B56" s="21" t="s">
        <v>119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s="24" customFormat="1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s="38" customFormat="1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41" customFormat="1" ht="12.75">
      <c r="A59" s="35">
        <v>8</v>
      </c>
      <c r="B59" s="51" t="s">
        <v>20</v>
      </c>
      <c r="C59" s="37">
        <v>4</v>
      </c>
      <c r="D59" s="37" t="s">
        <v>130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152</v>
      </c>
    </row>
    <row r="60" spans="1:14" s="41" customFormat="1" ht="12.75">
      <c r="A60" s="35">
        <v>9</v>
      </c>
      <c r="B60" s="35" t="s">
        <v>58</v>
      </c>
      <c r="C60" s="37"/>
      <c r="D60" s="37" t="s">
        <v>129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153</v>
      </c>
    </row>
    <row r="61" spans="1:14" s="41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s="41" customFormat="1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s="41" customFormat="1" ht="12.75">
      <c r="A63" s="3"/>
      <c r="B63" s="3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s="41" customFormat="1" ht="12.75">
      <c r="A64" s="3"/>
      <c r="B64" s="47" t="s">
        <v>53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41" customFormat="1" ht="12.75">
      <c r="A65" s="3">
        <v>12</v>
      </c>
      <c r="B65" s="3" t="s">
        <v>71</v>
      </c>
      <c r="C65" s="2">
        <v>3</v>
      </c>
      <c r="D65" s="2">
        <v>3</v>
      </c>
      <c r="E65" s="2"/>
      <c r="F65" s="2">
        <v>4</v>
      </c>
      <c r="G65" s="2">
        <v>45</v>
      </c>
      <c r="H65" s="5">
        <v>30</v>
      </c>
      <c r="I65" s="5">
        <v>15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41" customFormat="1" ht="12.75">
      <c r="A66" s="3">
        <v>13</v>
      </c>
      <c r="B66" s="3" t="s">
        <v>72</v>
      </c>
      <c r="C66" s="2"/>
      <c r="D66" s="2">
        <v>3</v>
      </c>
      <c r="E66" s="2"/>
      <c r="F66" s="2">
        <v>2</v>
      </c>
      <c r="G66" s="2">
        <v>15</v>
      </c>
      <c r="H66" s="5">
        <v>15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"/>
    </row>
    <row r="67" spans="1:14" s="41" customFormat="1" ht="12.75">
      <c r="A67" s="27">
        <v>14</v>
      </c>
      <c r="B67" s="3" t="s">
        <v>73</v>
      </c>
      <c r="C67" s="17"/>
      <c r="D67" s="2">
        <v>3</v>
      </c>
      <c r="E67" s="17"/>
      <c r="F67" s="17">
        <v>2</v>
      </c>
      <c r="G67" s="17">
        <v>15</v>
      </c>
      <c r="H67" s="28">
        <v>15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"/>
    </row>
    <row r="68" spans="1:14" s="41" customFormat="1" ht="12.75">
      <c r="A68" s="27">
        <v>15</v>
      </c>
      <c r="B68" s="3" t="s">
        <v>136</v>
      </c>
      <c r="C68" s="17"/>
      <c r="D68" s="2">
        <v>3</v>
      </c>
      <c r="E68" s="17"/>
      <c r="F68" s="17">
        <v>1</v>
      </c>
      <c r="G68" s="17">
        <v>15</v>
      </c>
      <c r="H68" s="28">
        <v>15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"/>
    </row>
    <row r="69" spans="1:14" s="41" customFormat="1" ht="12.75">
      <c r="A69" s="27">
        <v>16</v>
      </c>
      <c r="B69" s="3" t="s">
        <v>74</v>
      </c>
      <c r="C69" s="17"/>
      <c r="D69" s="2">
        <v>4</v>
      </c>
      <c r="E69" s="17"/>
      <c r="F69" s="17">
        <v>4</v>
      </c>
      <c r="G69" s="17">
        <v>75</v>
      </c>
      <c r="H69" s="28">
        <v>0</v>
      </c>
      <c r="I69" s="28">
        <v>0</v>
      </c>
      <c r="J69" s="28">
        <v>0</v>
      </c>
      <c r="K69" s="28">
        <v>30</v>
      </c>
      <c r="L69" s="28">
        <v>45</v>
      </c>
      <c r="M69" s="28">
        <v>0</v>
      </c>
      <c r="N69" s="3"/>
    </row>
    <row r="70" spans="1:14" s="41" customFormat="1" ht="12.75">
      <c r="A70" s="3">
        <v>17</v>
      </c>
      <c r="B70" s="3" t="s">
        <v>70</v>
      </c>
      <c r="C70" s="2"/>
      <c r="D70" s="2">
        <v>4</v>
      </c>
      <c r="E70" s="2"/>
      <c r="F70" s="2">
        <v>1</v>
      </c>
      <c r="G70" s="2">
        <v>30</v>
      </c>
      <c r="H70" s="5">
        <v>0</v>
      </c>
      <c r="I70" s="5">
        <v>0</v>
      </c>
      <c r="J70" s="5">
        <v>0</v>
      </c>
      <c r="K70" s="5">
        <v>15</v>
      </c>
      <c r="L70" s="5">
        <v>15</v>
      </c>
      <c r="M70" s="5">
        <v>0</v>
      </c>
      <c r="N70" s="3"/>
    </row>
    <row r="71" spans="1:14" s="41" customFormat="1" ht="12.75">
      <c r="A71" s="3">
        <v>18</v>
      </c>
      <c r="B71" s="3" t="s">
        <v>75</v>
      </c>
      <c r="C71" s="2"/>
      <c r="D71" s="2">
        <v>4</v>
      </c>
      <c r="E71" s="2"/>
      <c r="F71" s="2">
        <v>2</v>
      </c>
      <c r="G71" s="2">
        <v>30</v>
      </c>
      <c r="H71" s="5">
        <v>0</v>
      </c>
      <c r="I71" s="5">
        <v>0</v>
      </c>
      <c r="J71" s="5">
        <v>0</v>
      </c>
      <c r="K71" s="5">
        <v>15</v>
      </c>
      <c r="L71" s="5">
        <v>15</v>
      </c>
      <c r="M71" s="5">
        <v>0</v>
      </c>
      <c r="N71" s="3"/>
    </row>
    <row r="72" spans="1:14" s="41" customFormat="1" ht="12.75">
      <c r="A72" s="3">
        <v>19</v>
      </c>
      <c r="B72" s="3" t="s">
        <v>76</v>
      </c>
      <c r="C72" s="2"/>
      <c r="D72" s="2">
        <v>4</v>
      </c>
      <c r="E72" s="2"/>
      <c r="F72" s="2">
        <v>2</v>
      </c>
      <c r="G72" s="2">
        <v>30</v>
      </c>
      <c r="H72" s="5">
        <v>0</v>
      </c>
      <c r="I72" s="5">
        <v>0</v>
      </c>
      <c r="J72" s="5">
        <v>0</v>
      </c>
      <c r="K72" s="5">
        <v>15</v>
      </c>
      <c r="L72" s="5">
        <v>15</v>
      </c>
      <c r="M72" s="5">
        <v>0</v>
      </c>
      <c r="N72" s="3"/>
    </row>
    <row r="73" spans="1:14" s="13" customFormat="1" ht="12.75">
      <c r="A73" s="11"/>
      <c r="B73" s="11" t="s">
        <v>27</v>
      </c>
      <c r="C73" s="12">
        <f>COUNT(C52:C72)</f>
        <v>7</v>
      </c>
      <c r="D73" s="12"/>
      <c r="E73" s="11"/>
      <c r="F73" s="12">
        <f aca="true" t="shared" si="8" ref="F73:M73">SUM(F52:F72)</f>
        <v>60</v>
      </c>
      <c r="G73" s="12">
        <f t="shared" si="8"/>
        <v>667</v>
      </c>
      <c r="H73" s="12">
        <f t="shared" si="8"/>
        <v>137</v>
      </c>
      <c r="I73" s="12">
        <f t="shared" si="8"/>
        <v>143</v>
      </c>
      <c r="J73" s="12">
        <f t="shared" si="8"/>
        <v>14</v>
      </c>
      <c r="K73" s="12">
        <f t="shared" si="8"/>
        <v>150</v>
      </c>
      <c r="L73" s="12">
        <f t="shared" si="8"/>
        <v>208</v>
      </c>
      <c r="M73" s="12">
        <f t="shared" si="8"/>
        <v>15</v>
      </c>
      <c r="N73" s="11"/>
    </row>
    <row r="74" spans="2:14" s="1" customFormat="1" ht="12.75">
      <c r="B74" s="18" t="s">
        <v>48</v>
      </c>
      <c r="C74" s="19"/>
      <c r="D74" s="19"/>
      <c r="E74" s="19"/>
      <c r="F74" s="13"/>
      <c r="G74" s="107">
        <f>SUM(H73:J73)</f>
        <v>294</v>
      </c>
      <c r="H74" s="107"/>
      <c r="I74" s="107"/>
      <c r="J74" s="107">
        <f>SUM(K73:M73)</f>
        <v>373</v>
      </c>
      <c r="K74" s="107"/>
      <c r="L74" s="107"/>
      <c r="M74" s="10"/>
      <c r="N74" s="9"/>
    </row>
    <row r="75" spans="2:14" s="1" customFormat="1" ht="12.75">
      <c r="B75" s="73" t="s">
        <v>46</v>
      </c>
      <c r="C75" s="19"/>
      <c r="D75" s="19"/>
      <c r="E75" s="19"/>
      <c r="F75" s="73">
        <f>SUM(F52:F72)</f>
        <v>60</v>
      </c>
      <c r="G75" s="74" t="s">
        <v>139</v>
      </c>
      <c r="H75" s="74" t="s">
        <v>140</v>
      </c>
      <c r="I75" s="68"/>
      <c r="J75" s="68"/>
      <c r="K75" s="68"/>
      <c r="L75" s="68"/>
      <c r="M75" s="10"/>
      <c r="N75" s="9"/>
    </row>
    <row r="76" spans="2:14" s="1" customFormat="1" ht="12.75">
      <c r="B76" s="75" t="s">
        <v>155</v>
      </c>
      <c r="C76" s="19"/>
      <c r="D76" s="19"/>
      <c r="E76" s="19"/>
      <c r="F76" s="76">
        <f>SUM(F52:F62)</f>
        <v>42</v>
      </c>
      <c r="G76" s="74">
        <f>+F52+F54+F55+F62-9</f>
        <v>18</v>
      </c>
      <c r="H76" s="74">
        <f>F76-G76</f>
        <v>24</v>
      </c>
      <c r="I76" s="68"/>
      <c r="J76" s="86" t="s">
        <v>157</v>
      </c>
      <c r="K76"/>
      <c r="L76"/>
      <c r="M76" s="10"/>
      <c r="N76" s="9"/>
    </row>
    <row r="77" spans="2:14" s="1" customFormat="1" ht="12.75">
      <c r="B77" s="75" t="s">
        <v>156</v>
      </c>
      <c r="C77" s="19"/>
      <c r="D77" s="19"/>
      <c r="E77" s="19"/>
      <c r="F77" s="76">
        <f>SUM(F65:F72)</f>
        <v>18</v>
      </c>
      <c r="G77" s="74">
        <f>+SUM(F65:F68)</f>
        <v>9</v>
      </c>
      <c r="H77" s="74">
        <f>F77-G77</f>
        <v>9</v>
      </c>
      <c r="I77" s="68"/>
      <c r="J77" s="86" t="s">
        <v>161</v>
      </c>
      <c r="K77"/>
      <c r="L77"/>
      <c r="M77" s="10"/>
      <c r="N77" s="9"/>
    </row>
    <row r="78" spans="2:14" s="1" customFormat="1" ht="12.75">
      <c r="B78" s="18"/>
      <c r="C78" s="19"/>
      <c r="D78" s="19"/>
      <c r="E78" s="19"/>
      <c r="F78" s="13"/>
      <c r="G78" s="73">
        <f>SUM(G76:G77)</f>
        <v>27</v>
      </c>
      <c r="H78" s="73">
        <f>SUM(H76:H77)</f>
        <v>33</v>
      </c>
      <c r="I78" s="68"/>
      <c r="J78" s="68"/>
      <c r="K78" s="68"/>
      <c r="L78" s="68"/>
      <c r="M78" s="10"/>
      <c r="N78" s="9"/>
    </row>
    <row r="79" spans="2:5" ht="12.75">
      <c r="B79" s="90" t="s">
        <v>64</v>
      </c>
      <c r="C79" s="91"/>
      <c r="D79" s="91"/>
      <c r="E79" s="91"/>
    </row>
    <row r="80" spans="2:13" s="40" customFormat="1" ht="12.75">
      <c r="B80" s="40" t="s">
        <v>50</v>
      </c>
      <c r="F80" s="40">
        <f>SUM(F52:F55)</f>
        <v>32</v>
      </c>
      <c r="G80" s="40">
        <f>SUM(G52:G55)</f>
        <v>218</v>
      </c>
      <c r="H80" s="40">
        <f aca="true" t="shared" si="9" ref="H80:M80">SUM(H52:H55)</f>
        <v>62</v>
      </c>
      <c r="I80" s="40">
        <f t="shared" si="9"/>
        <v>53</v>
      </c>
      <c r="J80" s="40">
        <f t="shared" si="9"/>
        <v>0</v>
      </c>
      <c r="K80" s="40">
        <f t="shared" si="9"/>
        <v>45</v>
      </c>
      <c r="L80" s="40">
        <f t="shared" si="9"/>
        <v>43</v>
      </c>
      <c r="M80" s="40">
        <f t="shared" si="9"/>
        <v>15</v>
      </c>
    </row>
    <row r="81" spans="2:13" s="25" customFormat="1" ht="12.75">
      <c r="B81" s="25" t="s">
        <v>51</v>
      </c>
      <c r="F81" s="25">
        <f aca="true" t="shared" si="10" ref="F81:L81">SUM(F56:F56)</f>
        <v>4</v>
      </c>
      <c r="G81" s="25">
        <f t="shared" si="10"/>
        <v>30</v>
      </c>
      <c r="H81" s="25">
        <f t="shared" si="10"/>
        <v>0</v>
      </c>
      <c r="I81" s="25">
        <f t="shared" si="10"/>
        <v>0</v>
      </c>
      <c r="J81" s="25">
        <f t="shared" si="10"/>
        <v>0</v>
      </c>
      <c r="K81" s="25">
        <f t="shared" si="10"/>
        <v>30</v>
      </c>
      <c r="L81" s="25">
        <f t="shared" si="10"/>
        <v>0</v>
      </c>
      <c r="M81" s="25">
        <f>SUM(M55:M57)</f>
        <v>0</v>
      </c>
    </row>
    <row r="82" spans="2:13" s="41" customFormat="1" ht="12.75">
      <c r="B82" s="41" t="s">
        <v>31</v>
      </c>
      <c r="F82" s="84">
        <v>1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</row>
    <row r="83" spans="2:13" s="41" customFormat="1" ht="12.75">
      <c r="B83" s="41" t="s">
        <v>123</v>
      </c>
      <c r="F83" s="41">
        <f>SUM(F59:F60)</f>
        <v>4</v>
      </c>
      <c r="G83" s="41">
        <f>SUM(G59:G60)</f>
        <v>120</v>
      </c>
      <c r="H83" s="41">
        <f aca="true" t="shared" si="11" ref="H83:M83">SUM(H59:H60)</f>
        <v>0</v>
      </c>
      <c r="I83" s="41">
        <f t="shared" si="11"/>
        <v>60</v>
      </c>
      <c r="J83" s="41">
        <f t="shared" si="11"/>
        <v>0</v>
      </c>
      <c r="K83" s="41">
        <f t="shared" si="11"/>
        <v>0</v>
      </c>
      <c r="L83" s="41">
        <f t="shared" si="11"/>
        <v>60</v>
      </c>
      <c r="M83" s="41">
        <f t="shared" si="11"/>
        <v>0</v>
      </c>
    </row>
    <row r="84" spans="2:13" s="41" customFormat="1" ht="12.75">
      <c r="B84" s="41" t="s">
        <v>122</v>
      </c>
      <c r="F84" s="41">
        <f>SUM(F61:F61)</f>
        <v>0</v>
      </c>
      <c r="G84" s="41">
        <f>SUM(G61:G61)</f>
        <v>15</v>
      </c>
      <c r="H84" s="41">
        <f aca="true" t="shared" si="12" ref="H84:M84">SUM(H61:H61)</f>
        <v>0</v>
      </c>
      <c r="I84" s="41">
        <f t="shared" si="12"/>
        <v>15</v>
      </c>
      <c r="J84" s="41">
        <f t="shared" si="12"/>
        <v>0</v>
      </c>
      <c r="K84" s="41">
        <f t="shared" si="12"/>
        <v>0</v>
      </c>
      <c r="L84" s="41">
        <f t="shared" si="12"/>
        <v>0</v>
      </c>
      <c r="M84" s="41">
        <f t="shared" si="12"/>
        <v>0</v>
      </c>
    </row>
    <row r="85" spans="2:13" ht="12.75">
      <c r="B85" s="20" t="s">
        <v>52</v>
      </c>
      <c r="F85">
        <f>SUM(F80:F84)</f>
        <v>41</v>
      </c>
      <c r="G85">
        <f>SUM(G80:G84)</f>
        <v>383</v>
      </c>
      <c r="H85">
        <f aca="true" t="shared" si="13" ref="H85:M85">SUM(H80:H84)</f>
        <v>62</v>
      </c>
      <c r="I85">
        <f t="shared" si="13"/>
        <v>128</v>
      </c>
      <c r="J85">
        <f t="shared" si="13"/>
        <v>0</v>
      </c>
      <c r="K85">
        <f t="shared" si="13"/>
        <v>75</v>
      </c>
      <c r="L85">
        <f t="shared" si="13"/>
        <v>103</v>
      </c>
      <c r="M85">
        <f t="shared" si="13"/>
        <v>15</v>
      </c>
    </row>
    <row r="86" ht="12.75">
      <c r="B86" s="41"/>
    </row>
    <row r="87" spans="2:13" ht="12.75">
      <c r="B87" s="15" t="s">
        <v>158</v>
      </c>
      <c r="D87" s="15"/>
      <c r="E87" s="20" t="s">
        <v>40</v>
      </c>
      <c r="F87" s="20" t="s">
        <v>0</v>
      </c>
      <c r="G87" s="20"/>
      <c r="H87" s="15"/>
      <c r="I87" s="15"/>
      <c r="J87" s="15"/>
      <c r="K87" s="15"/>
      <c r="L87" s="15"/>
      <c r="M87" s="15"/>
    </row>
    <row r="88" spans="2:13" ht="12.75">
      <c r="B88" t="s">
        <v>1</v>
      </c>
      <c r="D88" s="16"/>
      <c r="E88" s="69">
        <f>G88/G91</f>
        <v>0.5123239436619719</v>
      </c>
      <c r="F88" s="20" t="s">
        <v>41</v>
      </c>
      <c r="G88" s="20">
        <f>H118+K118</f>
        <v>291</v>
      </c>
      <c r="H88" s="15"/>
      <c r="I88" s="15"/>
      <c r="J88" s="15"/>
      <c r="K88" s="15"/>
      <c r="L88" s="15"/>
      <c r="M88" s="15"/>
    </row>
    <row r="89" spans="2:13" ht="12.75">
      <c r="B89" t="s">
        <v>57</v>
      </c>
      <c r="D89" s="16"/>
      <c r="E89" s="69">
        <f>G89/G91</f>
        <v>0.352112676056338</v>
      </c>
      <c r="F89" s="20" t="s">
        <v>42</v>
      </c>
      <c r="G89" s="20">
        <f>I118+L118</f>
        <v>200</v>
      </c>
      <c r="H89" s="15"/>
      <c r="I89" s="15"/>
      <c r="J89" s="15"/>
      <c r="K89" s="15"/>
      <c r="L89" s="15"/>
      <c r="M89" s="15"/>
    </row>
    <row r="90" spans="2:13" ht="12.75">
      <c r="B90" t="s">
        <v>33</v>
      </c>
      <c r="D90" s="16"/>
      <c r="E90" s="69">
        <f>G90/G91</f>
        <v>0.13556338028169015</v>
      </c>
      <c r="F90" s="20" t="s">
        <v>43</v>
      </c>
      <c r="G90" s="20">
        <f>J118+M118</f>
        <v>77</v>
      </c>
      <c r="H90" s="15"/>
      <c r="I90" s="15"/>
      <c r="J90" s="15"/>
      <c r="K90" s="15"/>
      <c r="L90" s="15"/>
      <c r="M90" s="15"/>
    </row>
    <row r="91" spans="2:13" ht="12.75">
      <c r="B91" t="s">
        <v>61</v>
      </c>
      <c r="D91" s="15"/>
      <c r="E91" s="69">
        <f>SUM(E88:E90)</f>
        <v>1</v>
      </c>
      <c r="F91" s="20" t="s">
        <v>3</v>
      </c>
      <c r="G91" s="20">
        <f>SUM(G88:G90)</f>
        <v>568</v>
      </c>
      <c r="H91" s="15"/>
      <c r="I91" s="15"/>
      <c r="J91" s="15"/>
      <c r="K91" s="15"/>
      <c r="L91" s="15"/>
      <c r="M91" s="15"/>
    </row>
    <row r="92" ht="12.75">
      <c r="B92" t="s">
        <v>69</v>
      </c>
    </row>
    <row r="93" spans="1:14" ht="12.75" customHeight="1">
      <c r="A93" s="100" t="s">
        <v>34</v>
      </c>
      <c r="B93" s="101" t="s">
        <v>4</v>
      </c>
      <c r="C93" s="104" t="s">
        <v>5</v>
      </c>
      <c r="D93" s="105"/>
      <c r="E93" s="106"/>
      <c r="F93" s="77" t="s">
        <v>6</v>
      </c>
      <c r="G93" s="104" t="s">
        <v>7</v>
      </c>
      <c r="H93" s="105"/>
      <c r="I93" s="105"/>
      <c r="J93" s="105"/>
      <c r="K93" s="105"/>
      <c r="L93" s="105"/>
      <c r="M93" s="106"/>
      <c r="N93" s="92" t="s">
        <v>8</v>
      </c>
    </row>
    <row r="94" spans="1:14" s="1" customFormat="1" ht="12.75">
      <c r="A94" s="100"/>
      <c r="B94" s="102"/>
      <c r="C94" s="78" t="s">
        <v>9</v>
      </c>
      <c r="D94" s="78" t="s">
        <v>10</v>
      </c>
      <c r="E94" s="79" t="s">
        <v>11</v>
      </c>
      <c r="F94" s="95" t="s">
        <v>46</v>
      </c>
      <c r="G94" s="79" t="s">
        <v>3</v>
      </c>
      <c r="H94" s="97" t="s">
        <v>134</v>
      </c>
      <c r="I94" s="98"/>
      <c r="J94" s="99"/>
      <c r="K94" s="97" t="s">
        <v>135</v>
      </c>
      <c r="L94" s="98"/>
      <c r="M94" s="99"/>
      <c r="N94" s="93"/>
    </row>
    <row r="95" spans="1:14" s="1" customFormat="1" ht="12.75">
      <c r="A95" s="100"/>
      <c r="B95" s="103"/>
      <c r="C95" s="81"/>
      <c r="D95" s="81" t="s">
        <v>14</v>
      </c>
      <c r="E95" s="82" t="s">
        <v>15</v>
      </c>
      <c r="F95" s="96"/>
      <c r="G95" s="82" t="s">
        <v>16</v>
      </c>
      <c r="H95" s="80" t="s">
        <v>17</v>
      </c>
      <c r="I95" s="55" t="s">
        <v>18</v>
      </c>
      <c r="J95" s="55" t="s">
        <v>19</v>
      </c>
      <c r="K95" s="55" t="s">
        <v>17</v>
      </c>
      <c r="L95" s="55" t="s">
        <v>18</v>
      </c>
      <c r="M95" s="55" t="s">
        <v>19</v>
      </c>
      <c r="N95" s="94"/>
    </row>
    <row r="96" spans="1:14" s="24" customFormat="1" ht="12.75">
      <c r="A96" s="30">
        <v>1</v>
      </c>
      <c r="B96" s="30" t="s">
        <v>90</v>
      </c>
      <c r="C96" s="31">
        <v>5</v>
      </c>
      <c r="D96" s="31">
        <v>5</v>
      </c>
      <c r="E96" s="31"/>
      <c r="F96" s="32">
        <v>4</v>
      </c>
      <c r="G96" s="31">
        <v>30</v>
      </c>
      <c r="H96" s="32">
        <v>15</v>
      </c>
      <c r="I96" s="32">
        <v>0</v>
      </c>
      <c r="J96" s="32">
        <v>15</v>
      </c>
      <c r="K96" s="32">
        <v>0</v>
      </c>
      <c r="L96" s="32">
        <v>0</v>
      </c>
      <c r="M96" s="32">
        <v>0</v>
      </c>
      <c r="N96" s="30"/>
    </row>
    <row r="97" spans="1:14" s="24" customFormat="1" ht="12.75">
      <c r="A97" s="30">
        <v>2</v>
      </c>
      <c r="B97" s="30" t="s">
        <v>36</v>
      </c>
      <c r="C97" s="32">
        <v>6</v>
      </c>
      <c r="D97" s="31">
        <v>6</v>
      </c>
      <c r="E97" s="32"/>
      <c r="F97" s="32">
        <v>4</v>
      </c>
      <c r="G97" s="32">
        <v>30</v>
      </c>
      <c r="H97" s="32">
        <v>0</v>
      </c>
      <c r="I97" s="32">
        <v>0</v>
      </c>
      <c r="J97" s="32">
        <v>0</v>
      </c>
      <c r="K97" s="32">
        <v>20</v>
      </c>
      <c r="L97" s="32">
        <v>10</v>
      </c>
      <c r="M97" s="32">
        <v>0</v>
      </c>
      <c r="N97" s="30"/>
    </row>
    <row r="98" spans="1:14" s="24" customFormat="1" ht="12.75">
      <c r="A98" s="21">
        <v>3</v>
      </c>
      <c r="B98" s="45" t="s">
        <v>49</v>
      </c>
      <c r="C98" s="43">
        <v>5</v>
      </c>
      <c r="D98" s="43">
        <v>5</v>
      </c>
      <c r="E98" s="43"/>
      <c r="F98" s="22">
        <v>4</v>
      </c>
      <c r="G98" s="43">
        <v>35</v>
      </c>
      <c r="H98" s="22">
        <v>15</v>
      </c>
      <c r="I98" s="22">
        <v>20</v>
      </c>
      <c r="J98" s="22">
        <v>0</v>
      </c>
      <c r="K98" s="22">
        <v>0</v>
      </c>
      <c r="L98" s="22">
        <v>0</v>
      </c>
      <c r="M98" s="22">
        <v>0</v>
      </c>
      <c r="N98" s="21"/>
    </row>
    <row r="99" spans="1:14" s="24" customFormat="1" ht="12.75">
      <c r="A99" s="21">
        <v>4</v>
      </c>
      <c r="B99" s="21" t="s">
        <v>91</v>
      </c>
      <c r="C99" s="43">
        <v>6</v>
      </c>
      <c r="D99" s="43">
        <v>6</v>
      </c>
      <c r="E99" s="43"/>
      <c r="F99" s="22">
        <v>3</v>
      </c>
      <c r="G99" s="43">
        <v>30</v>
      </c>
      <c r="H99" s="22">
        <v>0</v>
      </c>
      <c r="I99" s="22">
        <v>0</v>
      </c>
      <c r="J99" s="22">
        <v>0</v>
      </c>
      <c r="K99" s="22">
        <v>16</v>
      </c>
      <c r="L99" s="22">
        <v>14</v>
      </c>
      <c r="M99" s="22">
        <v>0</v>
      </c>
      <c r="N99" s="21"/>
    </row>
    <row r="100" spans="1:14" s="24" customFormat="1" ht="12.75">
      <c r="A100" s="21">
        <v>5</v>
      </c>
      <c r="B100" s="21" t="s">
        <v>92</v>
      </c>
      <c r="C100" s="22">
        <v>6</v>
      </c>
      <c r="D100" s="43">
        <v>6</v>
      </c>
      <c r="E100" s="22"/>
      <c r="F100" s="22">
        <v>3</v>
      </c>
      <c r="G100" s="22">
        <v>30</v>
      </c>
      <c r="H100" s="22">
        <v>0</v>
      </c>
      <c r="I100" s="22">
        <v>0</v>
      </c>
      <c r="J100" s="22">
        <v>0</v>
      </c>
      <c r="K100" s="22">
        <v>16</v>
      </c>
      <c r="L100" s="22">
        <v>14</v>
      </c>
      <c r="M100" s="22">
        <v>0</v>
      </c>
      <c r="N100" s="21"/>
    </row>
    <row r="101" spans="1:14" s="24" customFormat="1" ht="12.75">
      <c r="A101" s="21">
        <v>6</v>
      </c>
      <c r="B101" s="21" t="s">
        <v>93</v>
      </c>
      <c r="C101" s="22">
        <v>6</v>
      </c>
      <c r="D101" s="22">
        <v>6</v>
      </c>
      <c r="E101" s="22"/>
      <c r="F101" s="22">
        <v>3</v>
      </c>
      <c r="G101" s="22">
        <v>30</v>
      </c>
      <c r="H101" s="22">
        <v>0</v>
      </c>
      <c r="I101" s="22">
        <v>0</v>
      </c>
      <c r="J101" s="22">
        <v>0</v>
      </c>
      <c r="K101" s="22">
        <v>20</v>
      </c>
      <c r="L101" s="22">
        <v>10</v>
      </c>
      <c r="M101" s="22">
        <v>0</v>
      </c>
      <c r="N101" s="21"/>
    </row>
    <row r="102" spans="1:14" s="66" customFormat="1" ht="12.75">
      <c r="A102" s="63">
        <v>7</v>
      </c>
      <c r="B102" s="63" t="s">
        <v>137</v>
      </c>
      <c r="C102" s="64">
        <v>5</v>
      </c>
      <c r="D102" s="64">
        <v>5</v>
      </c>
      <c r="E102" s="64"/>
      <c r="F102" s="65">
        <v>4</v>
      </c>
      <c r="G102" s="64">
        <v>43</v>
      </c>
      <c r="H102" s="65">
        <v>25</v>
      </c>
      <c r="I102" s="65">
        <v>18</v>
      </c>
      <c r="J102" s="65">
        <v>0</v>
      </c>
      <c r="K102" s="65">
        <v>0</v>
      </c>
      <c r="L102" s="65">
        <v>0</v>
      </c>
      <c r="M102" s="65">
        <v>0</v>
      </c>
      <c r="N102" s="63"/>
    </row>
    <row r="103" spans="1:14" s="1" customFormat="1" ht="12.75">
      <c r="A103" s="3">
        <v>8</v>
      </c>
      <c r="B103" s="3" t="s">
        <v>94</v>
      </c>
      <c r="C103" s="2"/>
      <c r="D103" s="4">
        <v>5</v>
      </c>
      <c r="E103" s="2"/>
      <c r="F103" s="2">
        <v>2</v>
      </c>
      <c r="G103" s="2">
        <v>30</v>
      </c>
      <c r="H103" s="2">
        <v>16</v>
      </c>
      <c r="I103" s="2">
        <v>14</v>
      </c>
      <c r="J103" s="2">
        <v>0</v>
      </c>
      <c r="K103" s="2">
        <v>0</v>
      </c>
      <c r="L103" s="2">
        <v>0</v>
      </c>
      <c r="M103" s="2">
        <v>0</v>
      </c>
      <c r="N103" s="3"/>
    </row>
    <row r="104" spans="1:14" s="1" customFormat="1" ht="12.75">
      <c r="A104" s="3">
        <v>9</v>
      </c>
      <c r="B104" s="3" t="s">
        <v>35</v>
      </c>
      <c r="C104" s="2"/>
      <c r="D104" s="2">
        <v>5</v>
      </c>
      <c r="E104" s="2"/>
      <c r="F104" s="2">
        <v>3</v>
      </c>
      <c r="G104" s="2">
        <v>28</v>
      </c>
      <c r="H104" s="5">
        <v>10</v>
      </c>
      <c r="I104" s="5">
        <v>0</v>
      </c>
      <c r="J104" s="5">
        <v>18</v>
      </c>
      <c r="K104" s="5">
        <v>0</v>
      </c>
      <c r="L104" s="5">
        <v>0</v>
      </c>
      <c r="M104" s="5">
        <v>0</v>
      </c>
      <c r="N104" s="3"/>
    </row>
    <row r="105" spans="1:14" s="1" customFormat="1" ht="12.75">
      <c r="A105" s="3">
        <f>A104+1</f>
        <v>10</v>
      </c>
      <c r="B105" s="3" t="s">
        <v>95</v>
      </c>
      <c r="C105" s="2"/>
      <c r="D105" s="4">
        <v>6</v>
      </c>
      <c r="E105" s="2"/>
      <c r="F105" s="2">
        <v>1</v>
      </c>
      <c r="G105" s="2">
        <v>14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14</v>
      </c>
      <c r="N105" s="3"/>
    </row>
    <row r="106" spans="1:14" s="1" customFormat="1" ht="12.75">
      <c r="A106" s="3">
        <f>A105+1</f>
        <v>11</v>
      </c>
      <c r="B106" s="6" t="s">
        <v>30</v>
      </c>
      <c r="C106" s="7"/>
      <c r="D106" s="8"/>
      <c r="E106" s="7" t="s">
        <v>131</v>
      </c>
      <c r="F106" s="2">
        <v>10</v>
      </c>
      <c r="G106" s="2">
        <v>45</v>
      </c>
      <c r="H106" s="2">
        <v>0</v>
      </c>
      <c r="I106" s="2">
        <v>15</v>
      </c>
      <c r="J106" s="2">
        <v>0</v>
      </c>
      <c r="K106" s="2">
        <v>0</v>
      </c>
      <c r="L106" s="2">
        <v>30</v>
      </c>
      <c r="M106" s="2">
        <v>0</v>
      </c>
      <c r="N106" s="3" t="s">
        <v>146</v>
      </c>
    </row>
    <row r="107" spans="1:14" s="1" customFormat="1" ht="12.75">
      <c r="A107" s="3">
        <f>A106+1</f>
        <v>12</v>
      </c>
      <c r="B107" s="6" t="s">
        <v>96</v>
      </c>
      <c r="C107" s="7"/>
      <c r="D107" s="8">
        <v>6</v>
      </c>
      <c r="E107" s="7"/>
      <c r="F107" s="2">
        <v>2</v>
      </c>
      <c r="G107" s="2">
        <v>28</v>
      </c>
      <c r="H107" s="2">
        <v>0</v>
      </c>
      <c r="I107" s="2">
        <v>0</v>
      </c>
      <c r="J107" s="2">
        <v>0</v>
      </c>
      <c r="K107" s="2">
        <v>18</v>
      </c>
      <c r="L107" s="2">
        <v>10</v>
      </c>
      <c r="M107" s="2">
        <v>0</v>
      </c>
      <c r="N107" s="3"/>
    </row>
    <row r="108" spans="1:14" s="1" customFormat="1" ht="12.75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 s="1" customFormat="1" ht="12.75">
      <c r="A109" s="3"/>
      <c r="B109" s="47" t="s">
        <v>53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</row>
    <row r="110" spans="1:14" s="1" customFormat="1" ht="12.75">
      <c r="A110" s="3">
        <v>13</v>
      </c>
      <c r="B110" s="3" t="s">
        <v>97</v>
      </c>
      <c r="C110" s="2">
        <v>5</v>
      </c>
      <c r="D110" s="2">
        <v>5</v>
      </c>
      <c r="E110" s="2"/>
      <c r="F110" s="2">
        <v>5</v>
      </c>
      <c r="G110" s="2">
        <v>60</v>
      </c>
      <c r="H110" s="2">
        <v>15</v>
      </c>
      <c r="I110" s="2">
        <v>45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v>14</v>
      </c>
      <c r="B111" s="3" t="s">
        <v>98</v>
      </c>
      <c r="C111" s="2"/>
      <c r="D111" s="2">
        <v>5</v>
      </c>
      <c r="E111" s="2"/>
      <c r="F111" s="2">
        <v>2</v>
      </c>
      <c r="G111" s="2">
        <v>15</v>
      </c>
      <c r="H111" s="2">
        <v>15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15</v>
      </c>
      <c r="B112" s="3" t="s">
        <v>99</v>
      </c>
      <c r="C112" s="2"/>
      <c r="D112" s="2">
        <v>5</v>
      </c>
      <c r="E112" s="2"/>
      <c r="F112" s="2">
        <v>1</v>
      </c>
      <c r="G112" s="2">
        <v>15</v>
      </c>
      <c r="H112" s="2">
        <v>15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16</v>
      </c>
      <c r="B113" s="3" t="s">
        <v>100</v>
      </c>
      <c r="C113" s="2"/>
      <c r="D113" s="2">
        <v>5</v>
      </c>
      <c r="E113" s="2"/>
      <c r="F113" s="2">
        <v>3</v>
      </c>
      <c r="G113" s="2">
        <v>30</v>
      </c>
      <c r="H113" s="2">
        <v>0</v>
      </c>
      <c r="I113" s="2">
        <v>0</v>
      </c>
      <c r="J113" s="2">
        <v>30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17</v>
      </c>
      <c r="B114" s="3" t="s">
        <v>121</v>
      </c>
      <c r="C114" s="2"/>
      <c r="D114" s="2">
        <v>6</v>
      </c>
      <c r="E114" s="2"/>
      <c r="F114" s="2">
        <v>2</v>
      </c>
      <c r="G114" s="2">
        <v>15</v>
      </c>
      <c r="H114" s="2">
        <v>0</v>
      </c>
      <c r="I114" s="2">
        <v>0</v>
      </c>
      <c r="J114" s="2">
        <v>0</v>
      </c>
      <c r="K114" s="2">
        <v>15</v>
      </c>
      <c r="L114" s="2">
        <v>0</v>
      </c>
      <c r="M114" s="2">
        <v>0</v>
      </c>
      <c r="N114" s="3"/>
    </row>
    <row r="115" spans="1:14" s="1" customFormat="1" ht="12.75">
      <c r="A115" s="3">
        <v>18</v>
      </c>
      <c r="B115" s="3" t="s">
        <v>101</v>
      </c>
      <c r="C115" s="2"/>
      <c r="D115" s="2">
        <v>6</v>
      </c>
      <c r="E115" s="2"/>
      <c r="F115" s="2">
        <v>1</v>
      </c>
      <c r="G115" s="2">
        <v>15</v>
      </c>
      <c r="H115" s="2">
        <v>0</v>
      </c>
      <c r="I115" s="2">
        <v>0</v>
      </c>
      <c r="J115" s="2">
        <v>0</v>
      </c>
      <c r="K115" s="2">
        <v>15</v>
      </c>
      <c r="L115" s="2">
        <v>0</v>
      </c>
      <c r="M115" s="2">
        <v>0</v>
      </c>
      <c r="N115" s="3"/>
    </row>
    <row r="116" spans="1:14" s="1" customFormat="1" ht="12.75">
      <c r="A116" s="3">
        <v>19</v>
      </c>
      <c r="B116" s="3" t="s">
        <v>162</v>
      </c>
      <c r="C116" s="2"/>
      <c r="D116" s="2">
        <v>6</v>
      </c>
      <c r="E116" s="2"/>
      <c r="F116" s="2">
        <v>2</v>
      </c>
      <c r="G116" s="2">
        <v>30</v>
      </c>
      <c r="H116" s="2">
        <v>0</v>
      </c>
      <c r="I116" s="2">
        <v>0</v>
      </c>
      <c r="J116" s="2">
        <v>0</v>
      </c>
      <c r="K116" s="2">
        <v>30</v>
      </c>
      <c r="L116" s="2">
        <v>0</v>
      </c>
      <c r="M116" s="2">
        <v>0</v>
      </c>
      <c r="N116" s="3"/>
    </row>
    <row r="117" spans="1:14" s="1" customFormat="1" ht="12.75">
      <c r="A117" s="3">
        <v>20</v>
      </c>
      <c r="B117" s="3" t="s">
        <v>102</v>
      </c>
      <c r="C117" s="2"/>
      <c r="D117" s="2">
        <v>6</v>
      </c>
      <c r="E117" s="2"/>
      <c r="F117" s="2">
        <v>1</v>
      </c>
      <c r="G117" s="2">
        <v>15</v>
      </c>
      <c r="H117" s="2">
        <v>0</v>
      </c>
      <c r="I117" s="2">
        <v>0</v>
      </c>
      <c r="J117" s="2">
        <v>0</v>
      </c>
      <c r="K117" s="2">
        <v>15</v>
      </c>
      <c r="L117" s="2">
        <v>0</v>
      </c>
      <c r="M117" s="2">
        <v>0</v>
      </c>
      <c r="N117" s="3"/>
    </row>
    <row r="118" spans="1:14" s="13" customFormat="1" ht="12.75">
      <c r="A118" s="11"/>
      <c r="B118" s="11" t="s">
        <v>27</v>
      </c>
      <c r="C118" s="12">
        <f>COUNT(C96:C117)</f>
        <v>8</v>
      </c>
      <c r="D118" s="11"/>
      <c r="E118" s="11"/>
      <c r="F118" s="12">
        <f aca="true" t="shared" si="14" ref="F118:M118">SUM(F96:F117)</f>
        <v>60</v>
      </c>
      <c r="G118" s="12">
        <f t="shared" si="14"/>
        <v>568</v>
      </c>
      <c r="H118" s="12">
        <f t="shared" si="14"/>
        <v>126</v>
      </c>
      <c r="I118" s="12">
        <f t="shared" si="14"/>
        <v>112</v>
      </c>
      <c r="J118" s="12">
        <f t="shared" si="14"/>
        <v>63</v>
      </c>
      <c r="K118" s="12">
        <f t="shared" si="14"/>
        <v>165</v>
      </c>
      <c r="L118" s="12">
        <f t="shared" si="14"/>
        <v>88</v>
      </c>
      <c r="M118" s="12">
        <f t="shared" si="14"/>
        <v>14</v>
      </c>
      <c r="N118" s="11"/>
    </row>
    <row r="119" spans="2:14" s="15" customFormat="1" ht="12.75">
      <c r="B119" s="15" t="s">
        <v>48</v>
      </c>
      <c r="H119" s="89">
        <f>SUM(H118:J118)</f>
        <v>301</v>
      </c>
      <c r="I119" s="89"/>
      <c r="J119" s="89"/>
      <c r="K119" s="89">
        <f>SUM(K118:M118)</f>
        <v>267</v>
      </c>
      <c r="L119" s="89"/>
      <c r="M119" s="89"/>
      <c r="N119" s="14"/>
    </row>
    <row r="120" spans="2:14" s="15" customFormat="1" ht="12.75">
      <c r="B120" s="73" t="s">
        <v>46</v>
      </c>
      <c r="C120" s="19"/>
      <c r="D120" s="19"/>
      <c r="E120" s="19"/>
      <c r="F120" s="73">
        <f>SUM(F96:F117)</f>
        <v>60</v>
      </c>
      <c r="G120" s="74" t="s">
        <v>141</v>
      </c>
      <c r="H120" s="74" t="s">
        <v>142</v>
      </c>
      <c r="I120" s="50"/>
      <c r="J120" s="50"/>
      <c r="K120" s="50"/>
      <c r="L120" s="50"/>
      <c r="M120" s="50"/>
      <c r="N120" s="14"/>
    </row>
    <row r="121" spans="2:14" s="15" customFormat="1" ht="12.75">
      <c r="B121" s="75" t="s">
        <v>155</v>
      </c>
      <c r="C121" s="19"/>
      <c r="D121" s="19"/>
      <c r="E121" s="19"/>
      <c r="F121" s="76">
        <f>SUM(F96:F107)</f>
        <v>43</v>
      </c>
      <c r="G121" s="74">
        <f>+F96+F98+SUM(F102:F104)+F106-10</f>
        <v>17</v>
      </c>
      <c r="H121" s="74">
        <f>F121-G121</f>
        <v>26</v>
      </c>
      <c r="I121" s="50"/>
      <c r="J121" s="50"/>
      <c r="K121" s="50"/>
      <c r="L121" s="50"/>
      <c r="M121" s="50"/>
      <c r="N121" s="14"/>
    </row>
    <row r="122" spans="2:14" s="15" customFormat="1" ht="12.75">
      <c r="B122" s="75" t="s">
        <v>156</v>
      </c>
      <c r="C122" s="19"/>
      <c r="D122" s="19"/>
      <c r="E122" s="19"/>
      <c r="F122" s="76">
        <f>SUM(F110:F117)</f>
        <v>17</v>
      </c>
      <c r="G122" s="74">
        <f>+SUM(F110:F113)</f>
        <v>11</v>
      </c>
      <c r="H122" s="74">
        <f>F122-G122</f>
        <v>6</v>
      </c>
      <c r="I122" s="50"/>
      <c r="J122" s="50"/>
      <c r="K122" s="50"/>
      <c r="L122" s="50"/>
      <c r="M122" s="50"/>
      <c r="N122" s="14"/>
    </row>
    <row r="123" spans="7:14" s="15" customFormat="1" ht="12.75">
      <c r="G123" s="73">
        <f>SUM(G121:G122)</f>
        <v>28</v>
      </c>
      <c r="H123" s="73">
        <f>SUM(H121:H122)</f>
        <v>32</v>
      </c>
      <c r="I123" s="50"/>
      <c r="J123" s="50"/>
      <c r="K123" s="50"/>
      <c r="L123" s="50"/>
      <c r="M123" s="50"/>
      <c r="N123" s="14"/>
    </row>
    <row r="124" spans="7:14" s="15" customFormat="1" ht="12.75">
      <c r="G124" s="73"/>
      <c r="H124" s="73"/>
      <c r="I124" s="50"/>
      <c r="J124" s="50"/>
      <c r="K124" s="50"/>
      <c r="L124" s="50"/>
      <c r="M124" s="50"/>
      <c r="N124" s="14"/>
    </row>
    <row r="125" spans="7:14" s="15" customFormat="1" ht="12.75">
      <c r="G125" s="73"/>
      <c r="H125" s="73"/>
      <c r="I125" s="50"/>
      <c r="J125" s="50"/>
      <c r="K125" s="50"/>
      <c r="L125" s="50"/>
      <c r="M125" s="50"/>
      <c r="N125" s="14"/>
    </row>
    <row r="126" spans="7:14" s="15" customFormat="1" ht="12.75">
      <c r="G126" s="73"/>
      <c r="H126" s="73"/>
      <c r="I126" s="50"/>
      <c r="J126" s="50"/>
      <c r="K126" s="50"/>
      <c r="L126" s="50"/>
      <c r="M126" s="50"/>
      <c r="N126" s="14"/>
    </row>
    <row r="127" spans="7:14" s="15" customFormat="1" ht="12.75">
      <c r="G127" s="73"/>
      <c r="H127" s="73"/>
      <c r="I127" s="50"/>
      <c r="J127" s="50"/>
      <c r="K127" s="50"/>
      <c r="L127" s="50"/>
      <c r="M127" s="50"/>
      <c r="N127" s="14"/>
    </row>
    <row r="128" spans="7:14" s="15" customFormat="1" ht="12.75">
      <c r="G128" s="73"/>
      <c r="H128" s="73"/>
      <c r="I128" s="50"/>
      <c r="J128" s="50"/>
      <c r="K128" s="50"/>
      <c r="L128" s="50"/>
      <c r="M128" s="50"/>
      <c r="N128" s="14"/>
    </row>
    <row r="130" spans="2:5" ht="12.75">
      <c r="B130" s="90" t="s">
        <v>64</v>
      </c>
      <c r="C130" s="91"/>
      <c r="D130" s="91"/>
      <c r="E130" s="91"/>
    </row>
    <row r="131" spans="2:13" ht="12.75">
      <c r="B131" s="40" t="s">
        <v>50</v>
      </c>
      <c r="C131" s="40"/>
      <c r="D131" s="40"/>
      <c r="E131" s="40"/>
      <c r="F131" s="40">
        <f>SUM(F96:F97)</f>
        <v>8</v>
      </c>
      <c r="G131" s="40">
        <f>SUM(G96:G97)</f>
        <v>60</v>
      </c>
      <c r="H131" s="40">
        <f aca="true" t="shared" si="15" ref="H131:M131">SUM(H96:H97)</f>
        <v>15</v>
      </c>
      <c r="I131" s="40">
        <f t="shared" si="15"/>
        <v>0</v>
      </c>
      <c r="J131" s="40">
        <f t="shared" si="15"/>
        <v>15</v>
      </c>
      <c r="K131" s="40">
        <f t="shared" si="15"/>
        <v>20</v>
      </c>
      <c r="L131" s="40">
        <f t="shared" si="15"/>
        <v>10</v>
      </c>
      <c r="M131" s="40">
        <f t="shared" si="15"/>
        <v>0</v>
      </c>
    </row>
    <row r="132" spans="2:13" s="25" customFormat="1" ht="12.75">
      <c r="B132" s="25" t="s">
        <v>51</v>
      </c>
      <c r="F132" s="25">
        <f>SUM(F98:F102)</f>
        <v>17</v>
      </c>
      <c r="G132" s="25">
        <f aca="true" t="shared" si="16" ref="G132:M132">SUM(G98:G102)</f>
        <v>168</v>
      </c>
      <c r="H132" s="25">
        <f t="shared" si="16"/>
        <v>40</v>
      </c>
      <c r="I132" s="25">
        <f t="shared" si="16"/>
        <v>38</v>
      </c>
      <c r="J132" s="25">
        <f t="shared" si="16"/>
        <v>0</v>
      </c>
      <c r="K132" s="25">
        <f t="shared" si="16"/>
        <v>52</v>
      </c>
      <c r="L132" s="25">
        <f t="shared" si="16"/>
        <v>38</v>
      </c>
      <c r="M132" s="25">
        <f t="shared" si="16"/>
        <v>0</v>
      </c>
    </row>
    <row r="133" spans="2:13" ht="12.75">
      <c r="B133" s="46" t="s">
        <v>52</v>
      </c>
      <c r="F133">
        <f aca="true" t="shared" si="17" ref="F133:M133">SUM(F130:F132)</f>
        <v>25</v>
      </c>
      <c r="G133">
        <f t="shared" si="17"/>
        <v>228</v>
      </c>
      <c r="H133">
        <f t="shared" si="17"/>
        <v>55</v>
      </c>
      <c r="I133">
        <f t="shared" si="17"/>
        <v>38</v>
      </c>
      <c r="J133">
        <f t="shared" si="17"/>
        <v>15</v>
      </c>
      <c r="K133">
        <f t="shared" si="17"/>
        <v>72</v>
      </c>
      <c r="L133">
        <f t="shared" si="17"/>
        <v>48</v>
      </c>
      <c r="M133">
        <f t="shared" si="17"/>
        <v>0</v>
      </c>
    </row>
    <row r="137" spans="2:6" ht="12.75">
      <c r="B137" s="48" t="s">
        <v>64</v>
      </c>
      <c r="C137" s="49"/>
      <c r="D137" s="49" t="s">
        <v>125</v>
      </c>
      <c r="E137" s="46" t="s">
        <v>124</v>
      </c>
      <c r="F137" s="46"/>
    </row>
    <row r="138" spans="2:13" s="40" customFormat="1" ht="12.75">
      <c r="B138" s="40" t="s">
        <v>50</v>
      </c>
      <c r="D138" s="40">
        <v>360</v>
      </c>
      <c r="E138" s="40">
        <v>48</v>
      </c>
      <c r="F138" s="40">
        <f aca="true" t="shared" si="18" ref="F138:M139">+F32+F80+F131</f>
        <v>76</v>
      </c>
      <c r="G138" s="40">
        <f t="shared" si="18"/>
        <v>500</v>
      </c>
      <c r="H138" s="40">
        <f t="shared" si="18"/>
        <v>140</v>
      </c>
      <c r="I138" s="40">
        <f t="shared" si="18"/>
        <v>109</v>
      </c>
      <c r="J138" s="40">
        <f t="shared" si="18"/>
        <v>15</v>
      </c>
      <c r="K138" s="40">
        <f t="shared" si="18"/>
        <v>110</v>
      </c>
      <c r="L138" s="40">
        <f t="shared" si="18"/>
        <v>111</v>
      </c>
      <c r="M138" s="40">
        <f t="shared" si="18"/>
        <v>15</v>
      </c>
    </row>
    <row r="139" spans="2:13" s="25" customFormat="1" ht="12.75">
      <c r="B139" s="25" t="s">
        <v>51</v>
      </c>
      <c r="D139" s="25">
        <v>180</v>
      </c>
      <c r="E139" s="25">
        <v>24</v>
      </c>
      <c r="F139" s="25">
        <f t="shared" si="18"/>
        <v>26</v>
      </c>
      <c r="G139" s="25">
        <f t="shared" si="18"/>
        <v>228</v>
      </c>
      <c r="H139" s="25">
        <f t="shared" si="18"/>
        <v>40</v>
      </c>
      <c r="I139" s="25">
        <f t="shared" si="18"/>
        <v>38</v>
      </c>
      <c r="J139" s="25">
        <f t="shared" si="18"/>
        <v>0</v>
      </c>
      <c r="K139" s="25">
        <f t="shared" si="18"/>
        <v>112</v>
      </c>
      <c r="L139" s="25">
        <f t="shared" si="18"/>
        <v>38</v>
      </c>
      <c r="M139" s="25">
        <f t="shared" si="18"/>
        <v>0</v>
      </c>
    </row>
    <row r="140" spans="2:13" s="41" customFormat="1" ht="12.75">
      <c r="B140" s="41" t="s">
        <v>118</v>
      </c>
      <c r="D140" s="41">
        <v>60</v>
      </c>
      <c r="E140" s="41">
        <v>3</v>
      </c>
      <c r="F140" s="41">
        <f>+SUM(F34:F34)</f>
        <v>8</v>
      </c>
      <c r="G140" s="41">
        <f>+SUM(G34:G34)</f>
        <v>60</v>
      </c>
      <c r="H140" s="41">
        <f aca="true" t="shared" si="19" ref="H140:M140">+SUM(H34:H34)</f>
        <v>30</v>
      </c>
      <c r="I140" s="41">
        <f t="shared" si="19"/>
        <v>0</v>
      </c>
      <c r="J140" s="41">
        <f t="shared" si="19"/>
        <v>0</v>
      </c>
      <c r="K140" s="41">
        <f t="shared" si="19"/>
        <v>30</v>
      </c>
      <c r="L140" s="41">
        <f t="shared" si="19"/>
        <v>0</v>
      </c>
      <c r="M140" s="41">
        <f t="shared" si="19"/>
        <v>0</v>
      </c>
    </row>
    <row r="141" spans="2:13" s="41" customFormat="1" ht="12.75">
      <c r="B141" s="41" t="s">
        <v>23</v>
      </c>
      <c r="D141" s="41">
        <v>30</v>
      </c>
      <c r="E141" s="41">
        <v>2</v>
      </c>
      <c r="F141" s="41">
        <f>SUM(F35:F35)</f>
        <v>2</v>
      </c>
      <c r="G141" s="41">
        <f>SUM(G35:G35)</f>
        <v>30</v>
      </c>
      <c r="H141" s="41">
        <f aca="true" t="shared" si="20" ref="H141:M141">SUM(H35:H35)</f>
        <v>0</v>
      </c>
      <c r="I141" s="41">
        <f t="shared" si="20"/>
        <v>0</v>
      </c>
      <c r="J141" s="41">
        <f t="shared" si="20"/>
        <v>30</v>
      </c>
      <c r="K141" s="41">
        <f t="shared" si="20"/>
        <v>0</v>
      </c>
      <c r="L141" s="41">
        <f t="shared" si="20"/>
        <v>0</v>
      </c>
      <c r="M141" s="41">
        <f t="shared" si="20"/>
        <v>0</v>
      </c>
    </row>
    <row r="142" spans="2:13" s="41" customFormat="1" ht="12.75">
      <c r="B142" s="41" t="s">
        <v>31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</row>
    <row r="143" spans="2:13" s="41" customFormat="1" ht="12.75">
      <c r="B143" s="41" t="s">
        <v>123</v>
      </c>
      <c r="D143" s="41">
        <v>120</v>
      </c>
      <c r="E143" s="41">
        <v>5</v>
      </c>
      <c r="F143" s="41">
        <f aca="true" t="shared" si="21" ref="F143:M144">+F36+F83</f>
        <v>7</v>
      </c>
      <c r="G143" s="41">
        <f t="shared" si="21"/>
        <v>240</v>
      </c>
      <c r="H143" s="41">
        <f t="shared" si="21"/>
        <v>0</v>
      </c>
      <c r="I143" s="41">
        <f t="shared" si="21"/>
        <v>120</v>
      </c>
      <c r="J143" s="41">
        <f t="shared" si="21"/>
        <v>0</v>
      </c>
      <c r="K143" s="41">
        <f t="shared" si="21"/>
        <v>0</v>
      </c>
      <c r="L143" s="41">
        <f t="shared" si="21"/>
        <v>120</v>
      </c>
      <c r="M143" s="41">
        <f t="shared" si="21"/>
        <v>0</v>
      </c>
    </row>
    <row r="144" spans="2:13" ht="12.75">
      <c r="B144" s="41" t="s">
        <v>122</v>
      </c>
      <c r="D144" s="41">
        <v>60</v>
      </c>
      <c r="E144" s="41">
        <v>0</v>
      </c>
      <c r="F144" s="41">
        <f t="shared" si="21"/>
        <v>0</v>
      </c>
      <c r="G144" s="41">
        <f t="shared" si="21"/>
        <v>75</v>
      </c>
      <c r="H144" s="41">
        <f t="shared" si="21"/>
        <v>0</v>
      </c>
      <c r="I144" s="41">
        <f t="shared" si="21"/>
        <v>45</v>
      </c>
      <c r="J144" s="41">
        <f t="shared" si="21"/>
        <v>0</v>
      </c>
      <c r="K144" s="41">
        <f t="shared" si="21"/>
        <v>0</v>
      </c>
      <c r="L144" s="41">
        <f t="shared" si="21"/>
        <v>30</v>
      </c>
      <c r="M144" s="41">
        <f t="shared" si="21"/>
        <v>0</v>
      </c>
    </row>
    <row r="145" spans="2:13" ht="12.75">
      <c r="B145" s="50" t="s">
        <v>52</v>
      </c>
      <c r="D145" s="15">
        <f>+SUM(D138:D144)</f>
        <v>810</v>
      </c>
      <c r="E145" s="15">
        <f>+SUM(E138:E144)</f>
        <v>82</v>
      </c>
      <c r="F145" s="15">
        <f>+SUM(F138:F144)</f>
        <v>120</v>
      </c>
      <c r="G145" s="15">
        <f>+SUM(G138:G144)</f>
        <v>1133</v>
      </c>
      <c r="H145" s="15">
        <f aca="true" t="shared" si="22" ref="H145:M145">+SUM(H138:H144)</f>
        <v>210</v>
      </c>
      <c r="I145" s="15">
        <f t="shared" si="22"/>
        <v>312</v>
      </c>
      <c r="J145" s="15">
        <f t="shared" si="22"/>
        <v>45</v>
      </c>
      <c r="K145" s="15">
        <f t="shared" si="22"/>
        <v>252</v>
      </c>
      <c r="L145" s="15">
        <f t="shared" si="22"/>
        <v>299</v>
      </c>
      <c r="M145" s="15">
        <f t="shared" si="22"/>
        <v>15</v>
      </c>
    </row>
    <row r="147" spans="2:8" ht="12.75">
      <c r="B147" s="50" t="s">
        <v>116</v>
      </c>
      <c r="C147" s="15"/>
      <c r="D147" s="15"/>
      <c r="E147" s="15"/>
      <c r="F147" s="15"/>
      <c r="G147" s="15"/>
      <c r="H147" s="15"/>
    </row>
    <row r="148" spans="2:8" ht="12.75">
      <c r="B148" s="15"/>
      <c r="C148" s="50" t="s">
        <v>52</v>
      </c>
      <c r="D148" s="50" t="s">
        <v>44</v>
      </c>
      <c r="E148" s="50" t="s">
        <v>155</v>
      </c>
      <c r="F148" s="50" t="s">
        <v>44</v>
      </c>
      <c r="G148" s="50" t="s">
        <v>156</v>
      </c>
      <c r="H148" s="50" t="s">
        <v>44</v>
      </c>
    </row>
    <row r="149" spans="2:8" ht="12.75">
      <c r="B149" s="50" t="s">
        <v>54</v>
      </c>
      <c r="C149" s="15">
        <f>+E149+G149</f>
        <v>809</v>
      </c>
      <c r="D149" s="70">
        <f>+C149/C$152</f>
        <v>0.4494444444444444</v>
      </c>
      <c r="E149" s="15">
        <f>SUM(H12:H24)+SUM(K12:K24)+SUM(H52:H62)+SUM(K52:K62)+SUM(H96:H107)+SUM(K96:K107)</f>
        <v>539</v>
      </c>
      <c r="F149" s="70">
        <f>+E149/E$152</f>
        <v>0.39925925925925926</v>
      </c>
      <c r="G149" s="71">
        <f>SUM(H65:H72)+SUM(K65:K72)+SUM(H110:H117)+SUM(K110:K117)</f>
        <v>270</v>
      </c>
      <c r="H149" s="70">
        <f>+G149/G$152</f>
        <v>0.6</v>
      </c>
    </row>
    <row r="150" spans="2:8" ht="12.75">
      <c r="B150" s="50" t="s">
        <v>55</v>
      </c>
      <c r="C150" s="15">
        <f>+E150+G150</f>
        <v>855</v>
      </c>
      <c r="D150" s="70">
        <f>+C150/C$152</f>
        <v>0.475</v>
      </c>
      <c r="E150" s="15">
        <f>SUM(I12:I24)+SUM(L12:L24)+SUM(I52:I62)+SUM(L52:L62)+SUM(I96:I107)+SUM(L96:L107)</f>
        <v>705</v>
      </c>
      <c r="F150" s="70">
        <f>+E150/E$152</f>
        <v>0.5222222222222223</v>
      </c>
      <c r="G150" s="71">
        <f>SUM(I65:I72)+SUM(L65:L72)+SUM(I110:I117)+SUM(L110:L117)</f>
        <v>150</v>
      </c>
      <c r="H150" s="70">
        <f>+G150/G$152</f>
        <v>0.3333333333333333</v>
      </c>
    </row>
    <row r="151" spans="2:8" ht="12.75">
      <c r="B151" s="50" t="s">
        <v>56</v>
      </c>
      <c r="C151" s="15">
        <f>+E151+G151</f>
        <v>136</v>
      </c>
      <c r="D151" s="70">
        <f>+C151/C$152</f>
        <v>0.07555555555555556</v>
      </c>
      <c r="E151" s="15">
        <f>SUM(J12:J24)+SUM(M12:M24)+SUM(J52:J62)+SUM(M52:M62)+SUM(J96:J107)+SUM(M96:M107)</f>
        <v>106</v>
      </c>
      <c r="F151" s="70">
        <f>+E151/E$152</f>
        <v>0.07851851851851852</v>
      </c>
      <c r="G151" s="71">
        <f>SUM(J65:J72)+SUM(M65:M72)+SUM(J110:J117)+SUM(M110:M117)</f>
        <v>30</v>
      </c>
      <c r="H151" s="70">
        <f>+G151/G$152</f>
        <v>0.06666666666666667</v>
      </c>
    </row>
    <row r="152" spans="2:8" ht="12.75">
      <c r="B152" s="50" t="s">
        <v>52</v>
      </c>
      <c r="C152" s="15">
        <f>+E152+G152</f>
        <v>1800</v>
      </c>
      <c r="D152" s="70">
        <f>+C152/C$152</f>
        <v>1</v>
      </c>
      <c r="E152" s="15">
        <f>SUM(E149:E151)</f>
        <v>1350</v>
      </c>
      <c r="F152" s="70">
        <f>+E152/E$152</f>
        <v>1</v>
      </c>
      <c r="G152" s="71">
        <f>+SUM(G149:G151)</f>
        <v>450</v>
      </c>
      <c r="H152" s="70">
        <f>+G152/G$152</f>
        <v>1</v>
      </c>
    </row>
    <row r="156" spans="3:4" ht="12.75">
      <c r="C156" s="87" t="s">
        <v>159</v>
      </c>
      <c r="D156" s="87" t="s">
        <v>44</v>
      </c>
    </row>
    <row r="157" spans="2:4" ht="12.75">
      <c r="B157" s="15" t="s">
        <v>160</v>
      </c>
      <c r="C157" s="71">
        <f>G20+G21+G24+SUM(G58:G60)+G106+G152</f>
        <v>778</v>
      </c>
      <c r="D157" s="88">
        <f>(C157/C152)*100</f>
        <v>43.22222222222222</v>
      </c>
    </row>
  </sheetData>
  <sheetProtection/>
  <mergeCells count="34">
    <mergeCell ref="A9:A11"/>
    <mergeCell ref="B9:B11"/>
    <mergeCell ref="C9:E9"/>
    <mergeCell ref="G9:M9"/>
    <mergeCell ref="N9:N11"/>
    <mergeCell ref="F10:F11"/>
    <mergeCell ref="H10:J10"/>
    <mergeCell ref="K10:M10"/>
    <mergeCell ref="B30:E30"/>
    <mergeCell ref="B31:E31"/>
    <mergeCell ref="B49:B51"/>
    <mergeCell ref="C49:E49"/>
    <mergeCell ref="A49:A51"/>
    <mergeCell ref="G74:I74"/>
    <mergeCell ref="N49:N51"/>
    <mergeCell ref="F50:F51"/>
    <mergeCell ref="H50:J50"/>
    <mergeCell ref="K50:M50"/>
    <mergeCell ref="J74:L74"/>
    <mergeCell ref="H26:J26"/>
    <mergeCell ref="K26:M26"/>
    <mergeCell ref="G49:M49"/>
    <mergeCell ref="A93:A95"/>
    <mergeCell ref="B93:B95"/>
    <mergeCell ref="C93:E93"/>
    <mergeCell ref="G93:M93"/>
    <mergeCell ref="N93:N95"/>
    <mergeCell ref="F94:F95"/>
    <mergeCell ref="H94:J94"/>
    <mergeCell ref="K94:M94"/>
    <mergeCell ref="H119:J119"/>
    <mergeCell ref="K119:M119"/>
    <mergeCell ref="B130:E130"/>
    <mergeCell ref="B79:E7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5" customFormat="1" ht="15.75">
      <c r="A1" s="85" t="s">
        <v>169</v>
      </c>
    </row>
    <row r="3" spans="2:11" ht="12.75">
      <c r="B3" s="15" t="s">
        <v>158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69">
        <f>G4/G7</f>
        <v>0.4088495575221239</v>
      </c>
      <c r="F4" s="20" t="s">
        <v>41</v>
      </c>
      <c r="G4" s="20">
        <f>H25+K25</f>
        <v>231</v>
      </c>
      <c r="H4" s="15"/>
      <c r="I4" s="15"/>
      <c r="J4" s="15"/>
      <c r="K4" s="15"/>
    </row>
    <row r="5" spans="2:11" ht="12.75">
      <c r="B5" t="s">
        <v>57</v>
      </c>
      <c r="D5" s="15"/>
      <c r="E5" s="69">
        <f>G5/G7</f>
        <v>0.5380530973451327</v>
      </c>
      <c r="F5" s="20" t="s">
        <v>42</v>
      </c>
      <c r="G5" s="20">
        <f>I25+L25</f>
        <v>304</v>
      </c>
      <c r="H5" s="15"/>
      <c r="I5" s="15"/>
      <c r="J5" s="15"/>
      <c r="K5" s="15"/>
    </row>
    <row r="6" spans="2:11" ht="12.75">
      <c r="B6" t="s">
        <v>2</v>
      </c>
      <c r="D6" s="15"/>
      <c r="E6" s="69">
        <f>G6/G7</f>
        <v>0.05309734513274336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69">
        <f>SUM(E4:E6)</f>
        <v>0.9999999999999999</v>
      </c>
      <c r="F7" s="20" t="s">
        <v>3</v>
      </c>
      <c r="G7" s="20">
        <f>SUM(G4:G6)</f>
        <v>565</v>
      </c>
      <c r="H7" s="15"/>
      <c r="I7" s="15"/>
      <c r="J7" s="15"/>
      <c r="K7" s="15"/>
    </row>
    <row r="8" spans="2:11" ht="12.75">
      <c r="B8" t="s">
        <v>126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0" t="s">
        <v>34</v>
      </c>
      <c r="B9" s="100" t="s">
        <v>4</v>
      </c>
      <c r="C9" s="101" t="s">
        <v>5</v>
      </c>
      <c r="D9" s="101"/>
      <c r="E9" s="101"/>
      <c r="F9" s="77" t="s">
        <v>6</v>
      </c>
      <c r="G9" s="101" t="s">
        <v>7</v>
      </c>
      <c r="H9" s="100"/>
      <c r="I9" s="100"/>
      <c r="J9" s="100"/>
      <c r="K9" s="100"/>
      <c r="L9" s="100"/>
      <c r="M9" s="100"/>
      <c r="N9" s="92" t="s">
        <v>8</v>
      </c>
    </row>
    <row r="10" spans="1:14" s="1" customFormat="1" ht="12.75">
      <c r="A10" s="100"/>
      <c r="B10" s="104"/>
      <c r="C10" s="78" t="s">
        <v>9</v>
      </c>
      <c r="D10" s="78" t="s">
        <v>10</v>
      </c>
      <c r="E10" s="79" t="s">
        <v>11</v>
      </c>
      <c r="F10" s="99" t="s">
        <v>46</v>
      </c>
      <c r="G10" s="79" t="s">
        <v>3</v>
      </c>
      <c r="H10" s="97" t="s">
        <v>12</v>
      </c>
      <c r="I10" s="98"/>
      <c r="J10" s="99"/>
      <c r="K10" s="97" t="s">
        <v>13</v>
      </c>
      <c r="L10" s="98"/>
      <c r="M10" s="99"/>
      <c r="N10" s="93"/>
    </row>
    <row r="11" spans="1:14" s="1" customFormat="1" ht="12.75">
      <c r="A11" s="100"/>
      <c r="B11" s="104"/>
      <c r="C11" s="81"/>
      <c r="D11" s="81" t="s">
        <v>14</v>
      </c>
      <c r="E11" s="82" t="s">
        <v>15</v>
      </c>
      <c r="F11" s="99"/>
      <c r="G11" s="82" t="s">
        <v>16</v>
      </c>
      <c r="H11" s="80" t="s">
        <v>17</v>
      </c>
      <c r="I11" s="55" t="s">
        <v>18</v>
      </c>
      <c r="J11" s="55" t="s">
        <v>19</v>
      </c>
      <c r="K11" s="55" t="s">
        <v>17</v>
      </c>
      <c r="L11" s="55" t="s">
        <v>18</v>
      </c>
      <c r="M11" s="55" t="s">
        <v>19</v>
      </c>
      <c r="N11" s="94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128</v>
      </c>
      <c r="E12" s="31"/>
      <c r="F12" s="32">
        <v>15</v>
      </c>
      <c r="G12" s="31">
        <v>100</v>
      </c>
      <c r="H12" s="32">
        <v>14</v>
      </c>
      <c r="I12" s="32">
        <v>28</v>
      </c>
      <c r="J12" s="32">
        <v>0</v>
      </c>
      <c r="K12" s="32">
        <v>30</v>
      </c>
      <c r="L12" s="32">
        <v>28</v>
      </c>
      <c r="M12" s="32">
        <v>0</v>
      </c>
      <c r="N12" s="30" t="s">
        <v>151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128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151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33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3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3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3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1" t="s">
        <v>20</v>
      </c>
      <c r="C20" s="37"/>
      <c r="D20" s="37" t="s">
        <v>128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149</v>
      </c>
    </row>
    <row r="21" spans="1:14" s="38" customFormat="1" ht="12.75">
      <c r="A21" s="35">
        <v>10</v>
      </c>
      <c r="B21" s="35" t="s">
        <v>58</v>
      </c>
      <c r="C21" s="37"/>
      <c r="D21" s="37" t="s">
        <v>128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150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24" customFormat="1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6" customFormat="1" ht="25.5">
      <c r="A24" s="53">
        <v>13</v>
      </c>
      <c r="B24" s="54" t="s">
        <v>127</v>
      </c>
      <c r="C24" s="55">
        <v>1</v>
      </c>
      <c r="D24" s="83">
        <v>1</v>
      </c>
      <c r="E24" s="55"/>
      <c r="F24" s="55">
        <v>4</v>
      </c>
      <c r="G24" s="55">
        <v>28</v>
      </c>
      <c r="H24" s="55">
        <v>18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3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565</v>
      </c>
      <c r="H25" s="12">
        <f t="shared" si="0"/>
        <v>126</v>
      </c>
      <c r="I25" s="12">
        <f t="shared" si="0"/>
        <v>156</v>
      </c>
      <c r="J25" s="12">
        <f t="shared" si="0"/>
        <v>30</v>
      </c>
      <c r="K25" s="12">
        <f t="shared" si="0"/>
        <v>105</v>
      </c>
      <c r="L25" s="12">
        <f t="shared" si="0"/>
        <v>148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7">
        <f>SUM(H25:J25)</f>
        <v>312</v>
      </c>
      <c r="I26" s="107"/>
      <c r="J26" s="107"/>
      <c r="K26" s="107">
        <f>SUM(K25:M25)</f>
        <v>253</v>
      </c>
      <c r="L26" s="107"/>
      <c r="M26" s="107"/>
      <c r="N26" s="14"/>
    </row>
    <row r="27" spans="1:14" s="13" customFormat="1" ht="12.75">
      <c r="A27" s="14"/>
      <c r="B27" s="18"/>
      <c r="C27" s="19"/>
      <c r="D27" s="19"/>
      <c r="E27" s="19"/>
      <c r="F27" s="19"/>
      <c r="H27" s="68"/>
      <c r="I27" s="68"/>
      <c r="J27" s="68"/>
      <c r="K27" s="68"/>
      <c r="L27" s="68"/>
      <c r="M27" s="68"/>
      <c r="N27" s="14"/>
    </row>
    <row r="28" spans="1:14" s="13" customFormat="1" ht="12.75">
      <c r="A28" s="14"/>
      <c r="B28" s="73" t="s">
        <v>46</v>
      </c>
      <c r="C28" s="19"/>
      <c r="D28" s="19"/>
      <c r="E28" s="19"/>
      <c r="F28" s="73"/>
      <c r="G28" s="74" t="s">
        <v>143</v>
      </c>
      <c r="H28" s="74" t="s">
        <v>144</v>
      </c>
      <c r="I28" s="68"/>
      <c r="J28" s="68"/>
      <c r="K28" s="68"/>
      <c r="L28" s="68"/>
      <c r="M28" s="68"/>
      <c r="N28" s="14"/>
    </row>
    <row r="29" spans="2:8" s="1" customFormat="1" ht="12.75">
      <c r="B29" s="75" t="s">
        <v>155</v>
      </c>
      <c r="C29" s="19"/>
      <c r="D29" s="19"/>
      <c r="E29" s="19"/>
      <c r="F29" s="76">
        <f>SUM(F12:F24)</f>
        <v>60</v>
      </c>
      <c r="G29" s="74">
        <f>+SUM(F12:F14)+F18+F19+F23+F24-16</f>
        <v>32</v>
      </c>
      <c r="H29" s="74">
        <f>F29-G29</f>
        <v>28</v>
      </c>
    </row>
    <row r="30" spans="2:5" ht="12.75">
      <c r="B30" s="90"/>
      <c r="C30" s="91"/>
      <c r="D30" s="91"/>
      <c r="E30" s="91"/>
    </row>
    <row r="31" spans="2:5" ht="12.75">
      <c r="B31" s="90" t="s">
        <v>64</v>
      </c>
      <c r="C31" s="91"/>
      <c r="D31" s="91"/>
      <c r="E31" s="91"/>
    </row>
    <row r="32" spans="2:13" s="40" customFormat="1" ht="12.75">
      <c r="B32" s="40" t="s">
        <v>50</v>
      </c>
      <c r="F32" s="40">
        <f>SUM(F12:F14)</f>
        <v>36</v>
      </c>
      <c r="G32" s="40">
        <f>SUM(G12:G14)</f>
        <v>222</v>
      </c>
      <c r="H32" s="40">
        <f aca="true" t="shared" si="1" ref="H32:M32">SUM(H12:H14)</f>
        <v>63</v>
      </c>
      <c r="I32" s="40">
        <f t="shared" si="1"/>
        <v>56</v>
      </c>
      <c r="J32" s="40">
        <f t="shared" si="1"/>
        <v>0</v>
      </c>
      <c r="K32" s="40">
        <f t="shared" si="1"/>
        <v>45</v>
      </c>
      <c r="L32" s="40">
        <f t="shared" si="1"/>
        <v>58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118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123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122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20" t="s">
        <v>52</v>
      </c>
      <c r="F38">
        <f>SUM(F32:F37)</f>
        <v>54</v>
      </c>
      <c r="G38">
        <f>SUM(G32:G37)</f>
        <v>522</v>
      </c>
      <c r="H38">
        <f aca="true" t="shared" si="7" ref="H38:M38">SUM(H32:H37)</f>
        <v>93</v>
      </c>
      <c r="I38">
        <f t="shared" si="7"/>
        <v>146</v>
      </c>
      <c r="J38">
        <f t="shared" si="7"/>
        <v>30</v>
      </c>
      <c r="K38">
        <f t="shared" si="7"/>
        <v>105</v>
      </c>
      <c r="L38">
        <f t="shared" si="7"/>
        <v>148</v>
      </c>
      <c r="M38">
        <f t="shared" si="7"/>
        <v>0</v>
      </c>
    </row>
    <row r="43" spans="2:16" ht="12.75">
      <c r="B43" s="15" t="s">
        <v>158</v>
      </c>
      <c r="E43" s="20" t="s">
        <v>40</v>
      </c>
      <c r="F43" s="20" t="s">
        <v>0</v>
      </c>
      <c r="G43" s="20"/>
      <c r="O43" s="15"/>
      <c r="P43" s="15"/>
    </row>
    <row r="44" spans="2:16" ht="12.75">
      <c r="B44" t="s">
        <v>1</v>
      </c>
      <c r="E44" s="69">
        <f>G44/G47</f>
        <v>0.39661016949152544</v>
      </c>
      <c r="F44" s="20" t="s">
        <v>41</v>
      </c>
      <c r="G44" s="20">
        <f>H71+K71</f>
        <v>234</v>
      </c>
      <c r="O44" s="16"/>
      <c r="P44" s="15"/>
    </row>
    <row r="45" spans="2:16" ht="12.75">
      <c r="B45" t="s">
        <v>57</v>
      </c>
      <c r="E45" s="69">
        <f>G45/G47</f>
        <v>0.5542372881355933</v>
      </c>
      <c r="F45" s="20" t="s">
        <v>42</v>
      </c>
      <c r="G45" s="20">
        <f>I71+L71</f>
        <v>327</v>
      </c>
      <c r="O45" s="16"/>
      <c r="P45" s="15"/>
    </row>
    <row r="46" spans="2:16" ht="12.75">
      <c r="B46" t="s">
        <v>28</v>
      </c>
      <c r="E46" s="69">
        <f>G46/G47</f>
        <v>0.04915254237288136</v>
      </c>
      <c r="F46" s="20" t="s">
        <v>43</v>
      </c>
      <c r="G46" s="20">
        <f>J71+M71</f>
        <v>29</v>
      </c>
      <c r="O46" s="16"/>
      <c r="P46" s="15"/>
    </row>
    <row r="47" spans="2:16" ht="12.75">
      <c r="B47" t="s">
        <v>61</v>
      </c>
      <c r="E47" s="69">
        <f>SUM(E44:E46)</f>
        <v>1</v>
      </c>
      <c r="F47" s="20" t="s">
        <v>3</v>
      </c>
      <c r="G47" s="20">
        <f>SUM(G44:G46)</f>
        <v>590</v>
      </c>
      <c r="O47" s="15"/>
      <c r="P47" s="15"/>
    </row>
    <row r="48" ht="12.75">
      <c r="B48" t="s">
        <v>77</v>
      </c>
    </row>
    <row r="49" spans="1:14" ht="12.75" customHeight="1">
      <c r="A49" s="100" t="s">
        <v>34</v>
      </c>
      <c r="B49" s="100" t="s">
        <v>4</v>
      </c>
      <c r="C49" s="101" t="s">
        <v>5</v>
      </c>
      <c r="D49" s="101"/>
      <c r="E49" s="101"/>
      <c r="F49" s="77" t="s">
        <v>47</v>
      </c>
      <c r="G49" s="101" t="s">
        <v>7</v>
      </c>
      <c r="H49" s="100"/>
      <c r="I49" s="100"/>
      <c r="J49" s="100"/>
      <c r="K49" s="100"/>
      <c r="L49" s="100"/>
      <c r="M49" s="100"/>
      <c r="N49" s="92" t="s">
        <v>8</v>
      </c>
    </row>
    <row r="50" spans="1:14" s="1" customFormat="1" ht="12.75">
      <c r="A50" s="100"/>
      <c r="B50" s="104"/>
      <c r="C50" s="78" t="s">
        <v>9</v>
      </c>
      <c r="D50" s="78" t="s">
        <v>10</v>
      </c>
      <c r="E50" s="79" t="s">
        <v>11</v>
      </c>
      <c r="F50" s="99" t="s">
        <v>46</v>
      </c>
      <c r="G50" s="79" t="s">
        <v>3</v>
      </c>
      <c r="H50" s="97" t="s">
        <v>132</v>
      </c>
      <c r="I50" s="98"/>
      <c r="J50" s="99"/>
      <c r="K50" s="97" t="s">
        <v>133</v>
      </c>
      <c r="L50" s="98"/>
      <c r="M50" s="99"/>
      <c r="N50" s="93"/>
    </row>
    <row r="51" spans="1:14" s="1" customFormat="1" ht="12.75">
      <c r="A51" s="100"/>
      <c r="B51" s="104"/>
      <c r="C51" s="81"/>
      <c r="D51" s="81" t="s">
        <v>14</v>
      </c>
      <c r="E51" s="82" t="s">
        <v>15</v>
      </c>
      <c r="F51" s="99"/>
      <c r="G51" s="82" t="s">
        <v>16</v>
      </c>
      <c r="H51" s="80" t="s">
        <v>17</v>
      </c>
      <c r="I51" s="55" t="s">
        <v>18</v>
      </c>
      <c r="J51" s="55" t="s">
        <v>19</v>
      </c>
      <c r="K51" s="55" t="s">
        <v>17</v>
      </c>
      <c r="L51" s="55" t="s">
        <v>18</v>
      </c>
      <c r="M51" s="55" t="s">
        <v>19</v>
      </c>
      <c r="N51" s="94"/>
    </row>
    <row r="52" spans="1:14" s="33" customFormat="1" ht="12.75">
      <c r="A52" s="30">
        <v>1</v>
      </c>
      <c r="B52" s="30" t="s">
        <v>68</v>
      </c>
      <c r="C52" s="31">
        <v>4</v>
      </c>
      <c r="D52" s="31" t="s">
        <v>129</v>
      </c>
      <c r="E52" s="31"/>
      <c r="F52" s="32">
        <v>16</v>
      </c>
      <c r="G52" s="31">
        <v>100</v>
      </c>
      <c r="H52" s="32">
        <v>14</v>
      </c>
      <c r="I52" s="32">
        <v>28</v>
      </c>
      <c r="J52" s="32">
        <v>0</v>
      </c>
      <c r="K52" s="32">
        <v>30</v>
      </c>
      <c r="L52" s="32">
        <v>28</v>
      </c>
      <c r="M52" s="32">
        <v>0</v>
      </c>
      <c r="N52" s="30" t="s">
        <v>145</v>
      </c>
    </row>
    <row r="53" spans="1:14" s="33" customFormat="1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s="33" customFormat="1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18</v>
      </c>
      <c r="I54" s="32">
        <v>25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24" customFormat="1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s="24" customFormat="1" ht="12.75">
      <c r="A56" s="21">
        <v>5</v>
      </c>
      <c r="B56" s="21" t="s">
        <v>119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s="24" customFormat="1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s="24" customFormat="1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24" customFormat="1" ht="12.75">
      <c r="A59" s="35">
        <v>8</v>
      </c>
      <c r="B59" s="51" t="s">
        <v>20</v>
      </c>
      <c r="C59" s="37">
        <v>4</v>
      </c>
      <c r="D59" s="37" t="s">
        <v>130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152</v>
      </c>
    </row>
    <row r="60" spans="1:14" s="24" customFormat="1" ht="12.75">
      <c r="A60" s="35">
        <v>9</v>
      </c>
      <c r="B60" s="35" t="s">
        <v>58</v>
      </c>
      <c r="C60" s="37"/>
      <c r="D60" s="37" t="s">
        <v>129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153</v>
      </c>
    </row>
    <row r="61" spans="1:14" s="24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s="24" customFormat="1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s="24" customFormat="1" ht="12.75">
      <c r="A63" s="3"/>
      <c r="B63" s="3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s="24" customFormat="1" ht="12.75">
      <c r="A64" s="3"/>
      <c r="B64" s="47" t="s">
        <v>53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24" customFormat="1" ht="12.75">
      <c r="A65" s="3">
        <v>12</v>
      </c>
      <c r="B65" s="6" t="s">
        <v>76</v>
      </c>
      <c r="C65" s="2">
        <v>3</v>
      </c>
      <c r="D65" s="2">
        <v>3</v>
      </c>
      <c r="E65" s="2"/>
      <c r="F65" s="2">
        <v>4</v>
      </c>
      <c r="G65" s="2">
        <v>29</v>
      </c>
      <c r="H65" s="2">
        <v>19</v>
      </c>
      <c r="I65" s="2">
        <v>10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24" customFormat="1" ht="12.75">
      <c r="A66" s="3">
        <v>13</v>
      </c>
      <c r="B66" s="6" t="s">
        <v>78</v>
      </c>
      <c r="C66" s="2"/>
      <c r="D66" s="2">
        <v>3</v>
      </c>
      <c r="E66" s="2"/>
      <c r="F66" s="2">
        <v>3</v>
      </c>
      <c r="G66" s="2">
        <v>28</v>
      </c>
      <c r="H66" s="2">
        <v>14</v>
      </c>
      <c r="I66" s="2">
        <v>14</v>
      </c>
      <c r="J66" s="2">
        <v>0</v>
      </c>
      <c r="K66" s="2">
        <v>0</v>
      </c>
      <c r="L66" s="2">
        <v>0</v>
      </c>
      <c r="M66" s="2">
        <v>0</v>
      </c>
      <c r="N66" s="21"/>
    </row>
    <row r="67" spans="1:14" s="24" customFormat="1" ht="12.75">
      <c r="A67" s="27">
        <v>14</v>
      </c>
      <c r="B67" s="6" t="s">
        <v>79</v>
      </c>
      <c r="C67" s="2"/>
      <c r="D67" s="2">
        <v>3</v>
      </c>
      <c r="E67" s="2"/>
      <c r="F67" s="2">
        <v>2</v>
      </c>
      <c r="G67" s="2">
        <v>24</v>
      </c>
      <c r="H67" s="2">
        <v>14</v>
      </c>
      <c r="I67" s="2">
        <v>10</v>
      </c>
      <c r="J67" s="2">
        <v>0</v>
      </c>
      <c r="K67" s="2">
        <v>0</v>
      </c>
      <c r="L67" s="2">
        <v>0</v>
      </c>
      <c r="M67" s="2">
        <v>0</v>
      </c>
      <c r="N67" s="21"/>
    </row>
    <row r="68" spans="1:14" s="38" customFormat="1" ht="12.75">
      <c r="A68" s="27">
        <v>15</v>
      </c>
      <c r="B68" s="6" t="s">
        <v>163</v>
      </c>
      <c r="C68" s="4">
        <v>4</v>
      </c>
      <c r="D68" s="4">
        <v>4</v>
      </c>
      <c r="E68" s="4"/>
      <c r="F68" s="2">
        <v>4</v>
      </c>
      <c r="G68" s="4">
        <v>33</v>
      </c>
      <c r="H68" s="2">
        <v>0</v>
      </c>
      <c r="I68" s="2">
        <v>0</v>
      </c>
      <c r="J68" s="2">
        <v>0</v>
      </c>
      <c r="K68" s="2">
        <v>20</v>
      </c>
      <c r="L68" s="2">
        <v>13</v>
      </c>
      <c r="M68" s="2">
        <v>0</v>
      </c>
      <c r="N68" s="3"/>
    </row>
    <row r="69" spans="1:14" s="41" customFormat="1" ht="12.75">
      <c r="A69" s="3">
        <v>16</v>
      </c>
      <c r="B69" s="6" t="s">
        <v>80</v>
      </c>
      <c r="C69" s="2"/>
      <c r="D69" s="2">
        <v>4</v>
      </c>
      <c r="E69" s="2"/>
      <c r="F69" s="2">
        <v>2</v>
      </c>
      <c r="G69" s="2">
        <v>24</v>
      </c>
      <c r="H69" s="5">
        <v>0</v>
      </c>
      <c r="I69" s="5">
        <v>0</v>
      </c>
      <c r="J69" s="5">
        <v>0</v>
      </c>
      <c r="K69" s="5">
        <v>14</v>
      </c>
      <c r="L69" s="5">
        <v>10</v>
      </c>
      <c r="M69" s="5">
        <v>0</v>
      </c>
      <c r="N69" s="3"/>
    </row>
    <row r="70" spans="1:14" s="29" customFormat="1" ht="12.75">
      <c r="A70" s="3">
        <v>17</v>
      </c>
      <c r="B70" s="6" t="s">
        <v>37</v>
      </c>
      <c r="C70" s="2"/>
      <c r="D70" s="2">
        <v>4</v>
      </c>
      <c r="E70" s="2"/>
      <c r="F70" s="2">
        <v>3</v>
      </c>
      <c r="G70" s="2">
        <v>40</v>
      </c>
      <c r="H70" s="5">
        <v>0</v>
      </c>
      <c r="I70" s="5">
        <v>0</v>
      </c>
      <c r="J70" s="5">
        <v>0</v>
      </c>
      <c r="K70" s="5">
        <v>16</v>
      </c>
      <c r="L70" s="5">
        <v>24</v>
      </c>
      <c r="M70" s="5">
        <v>0</v>
      </c>
      <c r="N70" s="3"/>
    </row>
    <row r="71" spans="1:14" s="13" customFormat="1" ht="12.75">
      <c r="A71" s="11"/>
      <c r="B71" s="11" t="s">
        <v>27</v>
      </c>
      <c r="C71" s="12">
        <f>COUNT(C52:C70)</f>
        <v>8</v>
      </c>
      <c r="D71" s="12"/>
      <c r="E71" s="11"/>
      <c r="F71" s="12">
        <f aca="true" t="shared" si="8" ref="F71:M71">SUM(F52:F70)</f>
        <v>60</v>
      </c>
      <c r="G71" s="12">
        <f t="shared" si="8"/>
        <v>590</v>
      </c>
      <c r="H71" s="12">
        <f t="shared" si="8"/>
        <v>109</v>
      </c>
      <c r="I71" s="12">
        <f t="shared" si="8"/>
        <v>162</v>
      </c>
      <c r="J71" s="12">
        <f t="shared" si="8"/>
        <v>14</v>
      </c>
      <c r="K71" s="12">
        <f t="shared" si="8"/>
        <v>125</v>
      </c>
      <c r="L71" s="12">
        <f t="shared" si="8"/>
        <v>165</v>
      </c>
      <c r="M71" s="12">
        <f t="shared" si="8"/>
        <v>15</v>
      </c>
      <c r="N71" s="11"/>
    </row>
    <row r="72" spans="2:14" s="1" customFormat="1" ht="12.75">
      <c r="B72" s="18" t="s">
        <v>48</v>
      </c>
      <c r="C72" s="19"/>
      <c r="D72" s="19"/>
      <c r="E72" s="19"/>
      <c r="F72" s="13"/>
      <c r="G72" s="107">
        <f>SUM(H71:J71)</f>
        <v>285</v>
      </c>
      <c r="H72" s="107"/>
      <c r="I72" s="107"/>
      <c r="J72" s="107">
        <f>SUM(K71:M71)</f>
        <v>305</v>
      </c>
      <c r="K72" s="107"/>
      <c r="L72" s="107"/>
      <c r="M72" s="10"/>
      <c r="N72" s="9"/>
    </row>
    <row r="73" spans="2:14" s="1" customFormat="1" ht="12.75">
      <c r="B73" s="73" t="s">
        <v>46</v>
      </c>
      <c r="C73" s="19"/>
      <c r="D73" s="19"/>
      <c r="E73" s="19"/>
      <c r="F73" s="73">
        <f>SUM(F52:F70)</f>
        <v>60</v>
      </c>
      <c r="G73" s="74" t="s">
        <v>139</v>
      </c>
      <c r="H73" s="74" t="s">
        <v>140</v>
      </c>
      <c r="I73" s="68"/>
      <c r="J73" s="68"/>
      <c r="K73" s="68"/>
      <c r="L73" s="68"/>
      <c r="M73" s="10"/>
      <c r="N73" s="9"/>
    </row>
    <row r="74" spans="2:14" s="1" customFormat="1" ht="12.75">
      <c r="B74" s="75" t="s">
        <v>155</v>
      </c>
      <c r="C74" s="19"/>
      <c r="D74" s="19"/>
      <c r="E74" s="19"/>
      <c r="F74" s="76">
        <f>SUM(F52:F62)</f>
        <v>42</v>
      </c>
      <c r="G74" s="74">
        <f>+F52+F54+F55+F61+F62-9</f>
        <v>18</v>
      </c>
      <c r="H74" s="74">
        <f>F74-G74</f>
        <v>24</v>
      </c>
      <c r="I74" s="68"/>
      <c r="J74" s="86" t="s">
        <v>157</v>
      </c>
      <c r="K74"/>
      <c r="L74"/>
      <c r="M74" s="10"/>
      <c r="N74" s="9"/>
    </row>
    <row r="75" spans="2:14" s="1" customFormat="1" ht="12.75">
      <c r="B75" s="75" t="s">
        <v>156</v>
      </c>
      <c r="C75" s="19"/>
      <c r="D75" s="19"/>
      <c r="E75" s="19"/>
      <c r="F75" s="76">
        <f>SUM(F65:F70)</f>
        <v>18</v>
      </c>
      <c r="G75" s="74">
        <f>+SUM(F65:F67)</f>
        <v>9</v>
      </c>
      <c r="H75" s="74">
        <f>F75-G75</f>
        <v>9</v>
      </c>
      <c r="I75" s="68"/>
      <c r="J75" s="86" t="s">
        <v>161</v>
      </c>
      <c r="K75"/>
      <c r="L75"/>
      <c r="M75" s="10"/>
      <c r="N75" s="9"/>
    </row>
    <row r="76" spans="2:14" s="1" customFormat="1" ht="12.75">
      <c r="B76" s="18"/>
      <c r="C76" s="19"/>
      <c r="D76" s="19"/>
      <c r="E76" s="19"/>
      <c r="F76" s="13"/>
      <c r="G76" s="73">
        <f>SUM(G74:G75)</f>
        <v>27</v>
      </c>
      <c r="H76" s="73">
        <f>SUM(H74:H75)</f>
        <v>33</v>
      </c>
      <c r="I76" s="68"/>
      <c r="J76" s="68"/>
      <c r="K76" s="68"/>
      <c r="L76" s="68"/>
      <c r="M76" s="10"/>
      <c r="N76" s="9"/>
    </row>
    <row r="78" spans="2:5" ht="12.75">
      <c r="B78" s="90" t="s">
        <v>64</v>
      </c>
      <c r="C78" s="91"/>
      <c r="D78" s="91"/>
      <c r="E78" s="91"/>
    </row>
    <row r="79" spans="2:13" s="40" customFormat="1" ht="12.75">
      <c r="B79" s="40" t="s">
        <v>50</v>
      </c>
      <c r="F79" s="40">
        <f>SUM(F52:F55)</f>
        <v>32</v>
      </c>
      <c r="G79" s="40">
        <f>SUM(G52:G55)</f>
        <v>218</v>
      </c>
      <c r="H79" s="40">
        <f aca="true" t="shared" si="9" ref="H79:M79">SUM(H52:H55)</f>
        <v>62</v>
      </c>
      <c r="I79" s="40">
        <f t="shared" si="9"/>
        <v>53</v>
      </c>
      <c r="J79" s="40">
        <f t="shared" si="9"/>
        <v>0</v>
      </c>
      <c r="K79" s="40">
        <f t="shared" si="9"/>
        <v>45</v>
      </c>
      <c r="L79" s="40">
        <f t="shared" si="9"/>
        <v>43</v>
      </c>
      <c r="M79" s="40">
        <f t="shared" si="9"/>
        <v>15</v>
      </c>
    </row>
    <row r="80" spans="2:13" s="25" customFormat="1" ht="12.75">
      <c r="B80" s="25" t="s">
        <v>51</v>
      </c>
      <c r="F80" s="25">
        <f>SUM(F56:F56)</f>
        <v>4</v>
      </c>
      <c r="G80" s="25">
        <f>SUM(G56:G56)</f>
        <v>30</v>
      </c>
      <c r="H80" s="25">
        <f aca="true" t="shared" si="10" ref="H80:M80">SUM(H56:H56)</f>
        <v>0</v>
      </c>
      <c r="I80" s="25">
        <f t="shared" si="10"/>
        <v>0</v>
      </c>
      <c r="J80" s="25">
        <f t="shared" si="10"/>
        <v>0</v>
      </c>
      <c r="K80" s="25">
        <f t="shared" si="10"/>
        <v>30</v>
      </c>
      <c r="L80" s="25">
        <f t="shared" si="10"/>
        <v>0</v>
      </c>
      <c r="M80" s="25">
        <f t="shared" si="10"/>
        <v>0</v>
      </c>
    </row>
    <row r="81" spans="2:13" s="41" customFormat="1" ht="12.75">
      <c r="B81" s="41" t="s">
        <v>31</v>
      </c>
      <c r="F81" s="41">
        <v>1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</row>
    <row r="82" spans="2:13" s="41" customFormat="1" ht="12.75">
      <c r="B82" s="41" t="s">
        <v>123</v>
      </c>
      <c r="F82" s="41">
        <f>SUM(F59:F60)</f>
        <v>4</v>
      </c>
      <c r="G82" s="41">
        <f>SUM(G59:G60)</f>
        <v>120</v>
      </c>
      <c r="H82" s="41">
        <f aca="true" t="shared" si="11" ref="H82:M82">SUM(H59:H60)</f>
        <v>0</v>
      </c>
      <c r="I82" s="41">
        <f t="shared" si="11"/>
        <v>60</v>
      </c>
      <c r="J82" s="41">
        <f t="shared" si="11"/>
        <v>0</v>
      </c>
      <c r="K82" s="41">
        <f t="shared" si="11"/>
        <v>0</v>
      </c>
      <c r="L82" s="41">
        <f t="shared" si="11"/>
        <v>60</v>
      </c>
      <c r="M82" s="41">
        <f t="shared" si="11"/>
        <v>0</v>
      </c>
    </row>
    <row r="83" spans="2:13" s="41" customFormat="1" ht="12.75">
      <c r="B83" s="41" t="s">
        <v>122</v>
      </c>
      <c r="F83" s="41">
        <f>SUM(F61:F61)</f>
        <v>0</v>
      </c>
      <c r="G83" s="41">
        <f>SUM(G61:G61)</f>
        <v>15</v>
      </c>
      <c r="H83" s="41">
        <f aca="true" t="shared" si="12" ref="H83:M83">SUM(H61:H61)</f>
        <v>0</v>
      </c>
      <c r="I83" s="41">
        <f t="shared" si="12"/>
        <v>15</v>
      </c>
      <c r="J83" s="41">
        <f t="shared" si="12"/>
        <v>0</v>
      </c>
      <c r="K83" s="41">
        <f t="shared" si="12"/>
        <v>0</v>
      </c>
      <c r="L83" s="41">
        <f t="shared" si="12"/>
        <v>0</v>
      </c>
      <c r="M83" s="41">
        <f t="shared" si="12"/>
        <v>0</v>
      </c>
    </row>
    <row r="84" spans="2:13" ht="12.75">
      <c r="B84" s="20" t="s">
        <v>52</v>
      </c>
      <c r="F84">
        <f>SUM(F79:F83)</f>
        <v>41</v>
      </c>
      <c r="G84">
        <f>SUM(G79:G83)</f>
        <v>383</v>
      </c>
      <c r="H84">
        <f aca="true" t="shared" si="13" ref="H84:M84">SUM(H79:H83)</f>
        <v>62</v>
      </c>
      <c r="I84">
        <f t="shared" si="13"/>
        <v>128</v>
      </c>
      <c r="J84">
        <f t="shared" si="13"/>
        <v>0</v>
      </c>
      <c r="K84">
        <f t="shared" si="13"/>
        <v>75</v>
      </c>
      <c r="L84">
        <f t="shared" si="13"/>
        <v>103</v>
      </c>
      <c r="M84">
        <f t="shared" si="13"/>
        <v>15</v>
      </c>
    </row>
    <row r="85" spans="2:13" ht="12.75">
      <c r="B85" s="15" t="s">
        <v>158</v>
      </c>
      <c r="D85" s="15"/>
      <c r="E85" s="20" t="s">
        <v>40</v>
      </c>
      <c r="F85" s="20" t="s">
        <v>0</v>
      </c>
      <c r="G85" s="20"/>
      <c r="H85" s="15"/>
      <c r="I85" s="15"/>
      <c r="J85" s="15"/>
      <c r="K85" s="15"/>
      <c r="L85" s="15"/>
      <c r="M85" s="15"/>
    </row>
    <row r="86" spans="2:13" ht="12.75">
      <c r="B86" t="s">
        <v>1</v>
      </c>
      <c r="D86" s="16"/>
      <c r="E86" s="69">
        <f>G86/G89</f>
        <v>0.4635658914728682</v>
      </c>
      <c r="F86" s="20" t="s">
        <v>41</v>
      </c>
      <c r="G86" s="20">
        <f>H117+K117</f>
        <v>299</v>
      </c>
      <c r="H86" s="15"/>
      <c r="I86" s="15"/>
      <c r="J86" s="15"/>
      <c r="K86" s="15"/>
      <c r="L86" s="15"/>
      <c r="M86" s="15"/>
    </row>
    <row r="87" spans="2:13" ht="12.75">
      <c r="B87" t="s">
        <v>57</v>
      </c>
      <c r="D87" s="16"/>
      <c r="E87" s="69">
        <f>G87/G89</f>
        <v>0.44031007751937984</v>
      </c>
      <c r="F87" s="20" t="s">
        <v>42</v>
      </c>
      <c r="G87" s="20">
        <f>I117+L117</f>
        <v>284</v>
      </c>
      <c r="H87" s="15"/>
      <c r="I87" s="15"/>
      <c r="J87" s="15"/>
      <c r="K87" s="15"/>
      <c r="L87" s="15"/>
      <c r="M87" s="15"/>
    </row>
    <row r="88" spans="2:13" ht="12.75">
      <c r="B88" t="s">
        <v>33</v>
      </c>
      <c r="D88" s="16"/>
      <c r="E88" s="69">
        <f>G88/G89</f>
        <v>0.09612403100775194</v>
      </c>
      <c r="F88" s="20" t="s">
        <v>43</v>
      </c>
      <c r="G88" s="20">
        <f>J117+M117</f>
        <v>62</v>
      </c>
      <c r="H88" s="15"/>
      <c r="I88" s="15"/>
      <c r="J88" s="15"/>
      <c r="K88" s="15"/>
      <c r="L88" s="15"/>
      <c r="M88" s="15"/>
    </row>
    <row r="89" spans="2:13" ht="12.75">
      <c r="B89" t="s">
        <v>61</v>
      </c>
      <c r="D89" s="15"/>
      <c r="E89" s="69">
        <f>SUM(E86:E88)</f>
        <v>0.9999999999999999</v>
      </c>
      <c r="F89" s="20" t="s">
        <v>3</v>
      </c>
      <c r="G89" s="20">
        <f>SUM(G86:G88)</f>
        <v>645</v>
      </c>
      <c r="H89" s="15"/>
      <c r="I89" s="15"/>
      <c r="J89" s="15"/>
      <c r="K89" s="15"/>
      <c r="L89" s="15"/>
      <c r="M89" s="15"/>
    </row>
    <row r="90" ht="12.75">
      <c r="B90" t="s">
        <v>77</v>
      </c>
    </row>
    <row r="91" spans="1:14" ht="12.75" customHeight="1">
      <c r="A91" s="100" t="s">
        <v>34</v>
      </c>
      <c r="B91" s="101" t="s">
        <v>4</v>
      </c>
      <c r="C91" s="104" t="s">
        <v>5</v>
      </c>
      <c r="D91" s="105"/>
      <c r="E91" s="106"/>
      <c r="F91" s="77" t="s">
        <v>6</v>
      </c>
      <c r="G91" s="104" t="s">
        <v>7</v>
      </c>
      <c r="H91" s="105"/>
      <c r="I91" s="105"/>
      <c r="J91" s="105"/>
      <c r="K91" s="105"/>
      <c r="L91" s="105"/>
      <c r="M91" s="106"/>
      <c r="N91" s="92" t="s">
        <v>8</v>
      </c>
    </row>
    <row r="92" spans="1:14" s="1" customFormat="1" ht="12.75">
      <c r="A92" s="100"/>
      <c r="B92" s="102"/>
      <c r="C92" s="78" t="s">
        <v>9</v>
      </c>
      <c r="D92" s="78" t="s">
        <v>10</v>
      </c>
      <c r="E92" s="79" t="s">
        <v>11</v>
      </c>
      <c r="F92" s="95" t="s">
        <v>46</v>
      </c>
      <c r="G92" s="79" t="s">
        <v>3</v>
      </c>
      <c r="H92" s="97" t="s">
        <v>134</v>
      </c>
      <c r="I92" s="98"/>
      <c r="J92" s="99"/>
      <c r="K92" s="97" t="s">
        <v>135</v>
      </c>
      <c r="L92" s="98"/>
      <c r="M92" s="99"/>
      <c r="N92" s="93"/>
    </row>
    <row r="93" spans="1:14" s="1" customFormat="1" ht="12.75">
      <c r="A93" s="100"/>
      <c r="B93" s="103"/>
      <c r="C93" s="81"/>
      <c r="D93" s="81" t="s">
        <v>14</v>
      </c>
      <c r="E93" s="82" t="s">
        <v>15</v>
      </c>
      <c r="F93" s="96"/>
      <c r="G93" s="82" t="s">
        <v>16</v>
      </c>
      <c r="H93" s="80" t="s">
        <v>17</v>
      </c>
      <c r="I93" s="55" t="s">
        <v>18</v>
      </c>
      <c r="J93" s="55" t="s">
        <v>19</v>
      </c>
      <c r="K93" s="55" t="s">
        <v>17</v>
      </c>
      <c r="L93" s="55" t="s">
        <v>18</v>
      </c>
      <c r="M93" s="55" t="s">
        <v>19</v>
      </c>
      <c r="N93" s="94"/>
    </row>
    <row r="94" spans="1:14" s="24" customFormat="1" ht="12.75">
      <c r="A94" s="30">
        <v>1</v>
      </c>
      <c r="B94" s="30" t="s">
        <v>90</v>
      </c>
      <c r="C94" s="31">
        <v>5</v>
      </c>
      <c r="D94" s="31">
        <v>5</v>
      </c>
      <c r="E94" s="31"/>
      <c r="F94" s="32">
        <v>4</v>
      </c>
      <c r="G94" s="31">
        <v>30</v>
      </c>
      <c r="H94" s="32">
        <v>15</v>
      </c>
      <c r="I94" s="32">
        <v>0</v>
      </c>
      <c r="J94" s="32">
        <v>15</v>
      </c>
      <c r="K94" s="32">
        <v>0</v>
      </c>
      <c r="L94" s="32">
        <v>0</v>
      </c>
      <c r="M94" s="32">
        <v>0</v>
      </c>
      <c r="N94" s="30"/>
    </row>
    <row r="95" spans="1:14" s="24" customFormat="1" ht="12.75">
      <c r="A95" s="30">
        <v>2</v>
      </c>
      <c r="B95" s="30" t="s">
        <v>36</v>
      </c>
      <c r="C95" s="32">
        <v>6</v>
      </c>
      <c r="D95" s="31">
        <v>6</v>
      </c>
      <c r="E95" s="32"/>
      <c r="F95" s="32">
        <v>4</v>
      </c>
      <c r="G95" s="32">
        <v>30</v>
      </c>
      <c r="H95" s="32">
        <v>0</v>
      </c>
      <c r="I95" s="32">
        <v>0</v>
      </c>
      <c r="J95" s="32">
        <v>0</v>
      </c>
      <c r="K95" s="32">
        <v>20</v>
      </c>
      <c r="L95" s="32">
        <v>10</v>
      </c>
      <c r="M95" s="32">
        <v>0</v>
      </c>
      <c r="N95" s="30"/>
    </row>
    <row r="96" spans="1:14" s="24" customFormat="1" ht="12.75">
      <c r="A96" s="21">
        <v>3</v>
      </c>
      <c r="B96" s="45" t="s">
        <v>49</v>
      </c>
      <c r="C96" s="43">
        <v>5</v>
      </c>
      <c r="D96" s="43">
        <v>5</v>
      </c>
      <c r="E96" s="43"/>
      <c r="F96" s="22">
        <v>4</v>
      </c>
      <c r="G96" s="43">
        <v>35</v>
      </c>
      <c r="H96" s="22">
        <v>15</v>
      </c>
      <c r="I96" s="22">
        <v>20</v>
      </c>
      <c r="J96" s="22">
        <v>0</v>
      </c>
      <c r="K96" s="22">
        <v>0</v>
      </c>
      <c r="L96" s="22">
        <v>0</v>
      </c>
      <c r="M96" s="22">
        <v>0</v>
      </c>
      <c r="N96" s="21"/>
    </row>
    <row r="97" spans="1:14" s="24" customFormat="1" ht="12.75">
      <c r="A97" s="21">
        <v>4</v>
      </c>
      <c r="B97" s="21" t="s">
        <v>91</v>
      </c>
      <c r="C97" s="43">
        <v>6</v>
      </c>
      <c r="D97" s="43">
        <v>6</v>
      </c>
      <c r="E97" s="43"/>
      <c r="F97" s="22">
        <v>3</v>
      </c>
      <c r="G97" s="43">
        <v>30</v>
      </c>
      <c r="H97" s="22">
        <v>0</v>
      </c>
      <c r="I97" s="22">
        <v>0</v>
      </c>
      <c r="J97" s="22">
        <v>0</v>
      </c>
      <c r="K97" s="22">
        <v>16</v>
      </c>
      <c r="L97" s="22">
        <v>14</v>
      </c>
      <c r="M97" s="22">
        <v>0</v>
      </c>
      <c r="N97" s="21"/>
    </row>
    <row r="98" spans="1:14" s="24" customFormat="1" ht="12.75">
      <c r="A98" s="21">
        <v>5</v>
      </c>
      <c r="B98" s="21" t="s">
        <v>92</v>
      </c>
      <c r="C98" s="22">
        <v>6</v>
      </c>
      <c r="D98" s="43">
        <v>6</v>
      </c>
      <c r="E98" s="22"/>
      <c r="F98" s="22">
        <v>3</v>
      </c>
      <c r="G98" s="22">
        <v>30</v>
      </c>
      <c r="H98" s="22">
        <v>0</v>
      </c>
      <c r="I98" s="22">
        <v>0</v>
      </c>
      <c r="J98" s="22">
        <v>0</v>
      </c>
      <c r="K98" s="22">
        <v>16</v>
      </c>
      <c r="L98" s="22">
        <v>14</v>
      </c>
      <c r="M98" s="22">
        <v>0</v>
      </c>
      <c r="N98" s="21"/>
    </row>
    <row r="99" spans="1:14" s="24" customFormat="1" ht="12.75">
      <c r="A99" s="21">
        <v>6</v>
      </c>
      <c r="B99" s="21" t="s">
        <v>93</v>
      </c>
      <c r="C99" s="22">
        <v>6</v>
      </c>
      <c r="D99" s="22">
        <v>6</v>
      </c>
      <c r="E99" s="22"/>
      <c r="F99" s="22">
        <v>3</v>
      </c>
      <c r="G99" s="22">
        <v>30</v>
      </c>
      <c r="H99" s="22">
        <v>0</v>
      </c>
      <c r="I99" s="22">
        <v>0</v>
      </c>
      <c r="J99" s="22">
        <v>0</v>
      </c>
      <c r="K99" s="22">
        <v>20</v>
      </c>
      <c r="L99" s="22">
        <v>10</v>
      </c>
      <c r="M99" s="22">
        <v>0</v>
      </c>
      <c r="N99" s="21"/>
    </row>
    <row r="100" spans="1:14" s="66" customFormat="1" ht="12.75">
      <c r="A100" s="63">
        <v>7</v>
      </c>
      <c r="B100" s="63" t="s">
        <v>137</v>
      </c>
      <c r="C100" s="64">
        <v>5</v>
      </c>
      <c r="D100" s="64">
        <v>5</v>
      </c>
      <c r="E100" s="64"/>
      <c r="F100" s="65">
        <v>4</v>
      </c>
      <c r="G100" s="64">
        <v>43</v>
      </c>
      <c r="H100" s="65">
        <v>25</v>
      </c>
      <c r="I100" s="65">
        <v>18</v>
      </c>
      <c r="J100" s="65">
        <v>0</v>
      </c>
      <c r="K100" s="65">
        <v>0</v>
      </c>
      <c r="L100" s="65">
        <v>0</v>
      </c>
      <c r="M100" s="65">
        <v>0</v>
      </c>
      <c r="N100" s="63"/>
    </row>
    <row r="101" spans="1:14" s="1" customFormat="1" ht="12.75">
      <c r="A101" s="3">
        <v>8</v>
      </c>
      <c r="B101" s="3" t="s">
        <v>94</v>
      </c>
      <c r="C101" s="2"/>
      <c r="D101" s="4">
        <v>5</v>
      </c>
      <c r="E101" s="2"/>
      <c r="F101" s="2">
        <v>2</v>
      </c>
      <c r="G101" s="2">
        <v>30</v>
      </c>
      <c r="H101" s="2">
        <v>16</v>
      </c>
      <c r="I101" s="2">
        <v>14</v>
      </c>
      <c r="J101" s="2">
        <v>0</v>
      </c>
      <c r="K101" s="2">
        <v>0</v>
      </c>
      <c r="L101" s="2">
        <v>0</v>
      </c>
      <c r="M101" s="2">
        <v>0</v>
      </c>
      <c r="N101" s="3"/>
    </row>
    <row r="102" spans="1:14" s="1" customFormat="1" ht="12.75">
      <c r="A102" s="3">
        <v>9</v>
      </c>
      <c r="B102" s="3" t="s">
        <v>35</v>
      </c>
      <c r="C102" s="2"/>
      <c r="D102" s="2">
        <v>5</v>
      </c>
      <c r="E102" s="2"/>
      <c r="F102" s="2">
        <v>3</v>
      </c>
      <c r="G102" s="2">
        <v>28</v>
      </c>
      <c r="H102" s="5">
        <v>10</v>
      </c>
      <c r="I102" s="5">
        <v>0</v>
      </c>
      <c r="J102" s="5">
        <v>18</v>
      </c>
      <c r="K102" s="5">
        <v>0</v>
      </c>
      <c r="L102" s="5">
        <v>0</v>
      </c>
      <c r="M102" s="5">
        <v>0</v>
      </c>
      <c r="N102" s="3"/>
    </row>
    <row r="103" spans="1:14" s="1" customFormat="1" ht="12.75">
      <c r="A103" s="3">
        <f>A102+1</f>
        <v>10</v>
      </c>
      <c r="B103" s="3" t="s">
        <v>95</v>
      </c>
      <c r="C103" s="2"/>
      <c r="D103" s="4">
        <v>6</v>
      </c>
      <c r="E103" s="2"/>
      <c r="F103" s="2">
        <v>1</v>
      </c>
      <c r="G103" s="2">
        <v>14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14</v>
      </c>
      <c r="N103" s="3"/>
    </row>
    <row r="104" spans="1:14" s="1" customFormat="1" ht="12.75">
      <c r="A104" s="3">
        <f>A103+1</f>
        <v>11</v>
      </c>
      <c r="B104" s="6" t="s">
        <v>30</v>
      </c>
      <c r="C104" s="7"/>
      <c r="D104" s="8"/>
      <c r="E104" s="7" t="s">
        <v>131</v>
      </c>
      <c r="F104" s="2">
        <v>10</v>
      </c>
      <c r="G104" s="2">
        <v>45</v>
      </c>
      <c r="H104" s="2">
        <v>0</v>
      </c>
      <c r="I104" s="2">
        <v>15</v>
      </c>
      <c r="J104" s="2">
        <v>0</v>
      </c>
      <c r="K104" s="2">
        <v>0</v>
      </c>
      <c r="L104" s="2">
        <v>30</v>
      </c>
      <c r="M104" s="2">
        <v>0</v>
      </c>
      <c r="N104" s="3" t="s">
        <v>146</v>
      </c>
    </row>
    <row r="105" spans="1:14" s="1" customFormat="1" ht="12.75">
      <c r="A105" s="3">
        <f>A104+1</f>
        <v>12</v>
      </c>
      <c r="B105" s="6" t="s">
        <v>96</v>
      </c>
      <c r="C105" s="7"/>
      <c r="D105" s="8">
        <v>6</v>
      </c>
      <c r="E105" s="7"/>
      <c r="F105" s="2">
        <v>2</v>
      </c>
      <c r="G105" s="2">
        <v>28</v>
      </c>
      <c r="H105" s="2">
        <v>0</v>
      </c>
      <c r="I105" s="2">
        <v>0</v>
      </c>
      <c r="J105" s="2">
        <v>0</v>
      </c>
      <c r="K105" s="2">
        <v>18</v>
      </c>
      <c r="L105" s="2">
        <v>10</v>
      </c>
      <c r="M105" s="2">
        <v>0</v>
      </c>
      <c r="N105" s="3"/>
    </row>
    <row r="106" spans="1:14" s="1" customFormat="1" ht="12.7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s="1" customFormat="1" ht="12.75">
      <c r="A107" s="3"/>
      <c r="B107" s="47" t="s">
        <v>53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s="1" customFormat="1" ht="12.75">
      <c r="A108" s="3">
        <v>13</v>
      </c>
      <c r="B108" s="3" t="s">
        <v>37</v>
      </c>
      <c r="C108" s="4"/>
      <c r="D108" s="4">
        <v>5</v>
      </c>
      <c r="E108" s="4"/>
      <c r="F108" s="2">
        <v>2</v>
      </c>
      <c r="G108" s="4">
        <v>40</v>
      </c>
      <c r="H108" s="2">
        <v>16</v>
      </c>
      <c r="I108" s="2">
        <v>24</v>
      </c>
      <c r="J108" s="2">
        <v>0</v>
      </c>
      <c r="K108" s="2">
        <v>0</v>
      </c>
      <c r="L108" s="2">
        <v>0</v>
      </c>
      <c r="M108" s="2">
        <v>0</v>
      </c>
      <c r="N108" s="3" t="s">
        <v>166</v>
      </c>
    </row>
    <row r="109" spans="1:14" s="57" customFormat="1" ht="12.75">
      <c r="A109" s="53">
        <v>14</v>
      </c>
      <c r="B109" s="3" t="s">
        <v>105</v>
      </c>
      <c r="C109" s="4"/>
      <c r="D109" s="4">
        <v>5</v>
      </c>
      <c r="E109" s="4"/>
      <c r="F109" s="2">
        <v>1</v>
      </c>
      <c r="G109" s="4">
        <v>17</v>
      </c>
      <c r="H109" s="2">
        <v>9</v>
      </c>
      <c r="I109" s="2">
        <v>8</v>
      </c>
      <c r="J109" s="2">
        <v>0</v>
      </c>
      <c r="K109" s="2">
        <v>0</v>
      </c>
      <c r="L109" s="2">
        <v>0</v>
      </c>
      <c r="M109" s="2">
        <v>0</v>
      </c>
      <c r="N109" s="53"/>
    </row>
    <row r="110" spans="1:14" s="1" customFormat="1" ht="25.5">
      <c r="A110" s="3">
        <v>15</v>
      </c>
      <c r="B110" s="54" t="s">
        <v>164</v>
      </c>
      <c r="C110" s="55">
        <v>5</v>
      </c>
      <c r="D110" s="55">
        <v>5</v>
      </c>
      <c r="E110" s="55"/>
      <c r="F110" s="55">
        <v>3</v>
      </c>
      <c r="G110" s="55">
        <v>41</v>
      </c>
      <c r="H110" s="55">
        <v>22</v>
      </c>
      <c r="I110" s="55">
        <v>19</v>
      </c>
      <c r="J110" s="55">
        <v>0</v>
      </c>
      <c r="K110" s="55">
        <v>0</v>
      </c>
      <c r="L110" s="55">
        <v>0</v>
      </c>
      <c r="M110" s="55">
        <v>0</v>
      </c>
      <c r="N110" s="3"/>
    </row>
    <row r="111" spans="1:14" s="1" customFormat="1" ht="12.75">
      <c r="A111" s="3">
        <v>16</v>
      </c>
      <c r="B111" s="3" t="s">
        <v>103</v>
      </c>
      <c r="C111" s="4"/>
      <c r="D111" s="4">
        <v>5</v>
      </c>
      <c r="E111" s="4"/>
      <c r="F111" s="2">
        <v>2</v>
      </c>
      <c r="G111" s="4">
        <v>24</v>
      </c>
      <c r="H111" s="2">
        <v>14</v>
      </c>
      <c r="I111" s="2">
        <v>10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17</v>
      </c>
      <c r="B112" s="3" t="s">
        <v>104</v>
      </c>
      <c r="C112" s="4"/>
      <c r="D112" s="4">
        <v>5</v>
      </c>
      <c r="E112" s="4"/>
      <c r="F112" s="2">
        <v>1</v>
      </c>
      <c r="G112" s="4">
        <v>21</v>
      </c>
      <c r="H112" s="2">
        <v>11</v>
      </c>
      <c r="I112" s="2">
        <v>10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18</v>
      </c>
      <c r="B113" s="3" t="s">
        <v>106</v>
      </c>
      <c r="C113" s="4"/>
      <c r="D113" s="4">
        <v>5</v>
      </c>
      <c r="E113" s="4"/>
      <c r="F113" s="2">
        <v>2</v>
      </c>
      <c r="G113" s="4">
        <v>15</v>
      </c>
      <c r="H113" s="2">
        <v>0</v>
      </c>
      <c r="I113" s="2">
        <v>0</v>
      </c>
      <c r="J113" s="2">
        <v>15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19</v>
      </c>
      <c r="B114" s="3" t="s">
        <v>107</v>
      </c>
      <c r="C114" s="4"/>
      <c r="D114" s="4">
        <v>6</v>
      </c>
      <c r="E114" s="4"/>
      <c r="F114" s="2">
        <v>1</v>
      </c>
      <c r="G114" s="4">
        <v>17</v>
      </c>
      <c r="H114" s="2">
        <v>0</v>
      </c>
      <c r="I114" s="2">
        <v>0</v>
      </c>
      <c r="J114" s="2">
        <v>0</v>
      </c>
      <c r="K114" s="2">
        <v>9</v>
      </c>
      <c r="L114" s="2">
        <v>8</v>
      </c>
      <c r="M114" s="2">
        <v>0</v>
      </c>
      <c r="N114" s="3"/>
    </row>
    <row r="115" spans="1:14" ht="12.75">
      <c r="A115" s="3">
        <v>20</v>
      </c>
      <c r="B115" s="3" t="s">
        <v>165</v>
      </c>
      <c r="C115" s="4"/>
      <c r="D115" s="4">
        <v>6</v>
      </c>
      <c r="E115" s="4"/>
      <c r="F115" s="2">
        <v>3</v>
      </c>
      <c r="G115" s="4">
        <v>68</v>
      </c>
      <c r="H115" s="2">
        <v>0</v>
      </c>
      <c r="I115" s="2">
        <v>0</v>
      </c>
      <c r="J115" s="2">
        <v>0</v>
      </c>
      <c r="K115" s="2">
        <v>32</v>
      </c>
      <c r="L115" s="2">
        <v>36</v>
      </c>
      <c r="M115" s="2">
        <v>0</v>
      </c>
      <c r="N115" s="3"/>
    </row>
    <row r="116" spans="1:14" s="1" customFormat="1" ht="12.75">
      <c r="A116" s="3">
        <v>21</v>
      </c>
      <c r="B116" s="3" t="s">
        <v>108</v>
      </c>
      <c r="C116" s="2"/>
      <c r="D116" s="2">
        <v>6</v>
      </c>
      <c r="E116" s="2"/>
      <c r="F116" s="2">
        <v>2</v>
      </c>
      <c r="G116" s="2">
        <v>29</v>
      </c>
      <c r="H116" s="2">
        <v>0</v>
      </c>
      <c r="I116" s="2">
        <v>0</v>
      </c>
      <c r="J116" s="2">
        <v>0</v>
      </c>
      <c r="K116" s="2">
        <v>15</v>
      </c>
      <c r="L116" s="2">
        <v>14</v>
      </c>
      <c r="M116" s="2">
        <v>0</v>
      </c>
      <c r="N116" s="3"/>
    </row>
    <row r="117" spans="1:14" s="13" customFormat="1" ht="12.75">
      <c r="A117" s="11"/>
      <c r="B117" s="11" t="s">
        <v>27</v>
      </c>
      <c r="C117" s="12">
        <f>COUNT(C94:C116)</f>
        <v>8</v>
      </c>
      <c r="D117" s="11"/>
      <c r="E117" s="11"/>
      <c r="F117" s="12">
        <f aca="true" t="shared" si="14" ref="F117:M117">SUM(F94:F116)</f>
        <v>60</v>
      </c>
      <c r="G117" s="12">
        <f t="shared" si="14"/>
        <v>645</v>
      </c>
      <c r="H117" s="12">
        <f t="shared" si="14"/>
        <v>153</v>
      </c>
      <c r="I117" s="12">
        <f t="shared" si="14"/>
        <v>138</v>
      </c>
      <c r="J117" s="12">
        <f t="shared" si="14"/>
        <v>48</v>
      </c>
      <c r="K117" s="12">
        <f t="shared" si="14"/>
        <v>146</v>
      </c>
      <c r="L117" s="12">
        <f t="shared" si="14"/>
        <v>146</v>
      </c>
      <c r="M117" s="12">
        <f t="shared" si="14"/>
        <v>14</v>
      </c>
      <c r="N117" s="11"/>
    </row>
    <row r="118" spans="2:14" s="15" customFormat="1" ht="12.75">
      <c r="B118" s="15" t="s">
        <v>48</v>
      </c>
      <c r="H118" s="89">
        <f>SUM(H117:J117)</f>
        <v>339</v>
      </c>
      <c r="I118" s="89"/>
      <c r="J118" s="89"/>
      <c r="K118" s="89">
        <f>SUM(K117:M117)</f>
        <v>306</v>
      </c>
      <c r="L118" s="89"/>
      <c r="M118" s="89"/>
      <c r="N118" s="14"/>
    </row>
    <row r="119" spans="8:14" s="15" customFormat="1" ht="12.75">
      <c r="H119" s="50"/>
      <c r="I119" s="50"/>
      <c r="J119" s="50"/>
      <c r="K119" s="50"/>
      <c r="L119" s="50"/>
      <c r="M119" s="50"/>
      <c r="N119" s="14"/>
    </row>
    <row r="120" spans="2:14" s="15" customFormat="1" ht="12.75">
      <c r="B120" s="73" t="s">
        <v>46</v>
      </c>
      <c r="C120" s="19"/>
      <c r="D120" s="19"/>
      <c r="E120" s="19"/>
      <c r="F120" s="73">
        <f>SUM(F94:F116)</f>
        <v>60</v>
      </c>
      <c r="G120" s="74" t="s">
        <v>141</v>
      </c>
      <c r="H120" s="74" t="s">
        <v>142</v>
      </c>
      <c r="I120" s="50"/>
      <c r="J120" s="50"/>
      <c r="K120" s="50"/>
      <c r="L120" s="50"/>
      <c r="M120" s="50"/>
      <c r="N120" s="14"/>
    </row>
    <row r="121" spans="2:14" s="15" customFormat="1" ht="12.75">
      <c r="B121" s="75" t="s">
        <v>155</v>
      </c>
      <c r="C121" s="19"/>
      <c r="D121" s="19"/>
      <c r="E121" s="19"/>
      <c r="F121" s="76">
        <f>SUM(F94:F105)</f>
        <v>43</v>
      </c>
      <c r="G121" s="74">
        <f>+F94+F96+SUM(F100:F102)+F104-10</f>
        <v>17</v>
      </c>
      <c r="H121" s="74">
        <f>F121-G121</f>
        <v>26</v>
      </c>
      <c r="I121" s="50"/>
      <c r="J121" s="50"/>
      <c r="K121" s="50"/>
      <c r="L121" s="50"/>
      <c r="M121" s="50"/>
      <c r="N121" s="14"/>
    </row>
    <row r="122" spans="2:14" s="15" customFormat="1" ht="12.75">
      <c r="B122" s="75" t="s">
        <v>156</v>
      </c>
      <c r="C122" s="19"/>
      <c r="D122" s="19"/>
      <c r="E122" s="19"/>
      <c r="F122" s="76">
        <f>SUM(F108:F116)</f>
        <v>17</v>
      </c>
      <c r="G122" s="74">
        <f>+SUM(F108:F113)</f>
        <v>11</v>
      </c>
      <c r="H122" s="74">
        <f>F122-G122</f>
        <v>6</v>
      </c>
      <c r="I122" s="50"/>
      <c r="J122" s="50"/>
      <c r="K122" s="50"/>
      <c r="L122" s="50"/>
      <c r="M122" s="50"/>
      <c r="N122" s="14"/>
    </row>
    <row r="123" spans="7:14" s="15" customFormat="1" ht="12.75">
      <c r="G123" s="73">
        <f>SUM(G121:G122)</f>
        <v>28</v>
      </c>
      <c r="H123" s="73">
        <f>SUM(H121:H122)</f>
        <v>32</v>
      </c>
      <c r="I123" s="50"/>
      <c r="J123" s="50"/>
      <c r="K123" s="50"/>
      <c r="L123" s="50"/>
      <c r="M123" s="50"/>
      <c r="N123" s="14"/>
    </row>
    <row r="125" spans="2:13" s="25" customFormat="1" ht="12.75">
      <c r="B125" s="90" t="s">
        <v>64</v>
      </c>
      <c r="C125" s="91"/>
      <c r="D125" s="91"/>
      <c r="E125" s="91"/>
      <c r="F125"/>
      <c r="G125"/>
      <c r="H125"/>
      <c r="I125"/>
      <c r="J125"/>
      <c r="K125"/>
      <c r="L125"/>
      <c r="M125"/>
    </row>
    <row r="126" spans="2:13" s="25" customFormat="1" ht="12.75">
      <c r="B126" s="40" t="s">
        <v>50</v>
      </c>
      <c r="C126" s="40"/>
      <c r="D126" s="40"/>
      <c r="E126" s="40"/>
      <c r="F126" s="40">
        <f>SUM(F94:F95)</f>
        <v>8</v>
      </c>
      <c r="G126" s="40">
        <f>SUM(G94:G95)</f>
        <v>60</v>
      </c>
      <c r="H126" s="40">
        <f aca="true" t="shared" si="15" ref="H126:M126">SUM(H94:H95)</f>
        <v>15</v>
      </c>
      <c r="I126" s="40">
        <f t="shared" si="15"/>
        <v>0</v>
      </c>
      <c r="J126" s="40">
        <f t="shared" si="15"/>
        <v>15</v>
      </c>
      <c r="K126" s="40">
        <f t="shared" si="15"/>
        <v>20</v>
      </c>
      <c r="L126" s="40">
        <f t="shared" si="15"/>
        <v>10</v>
      </c>
      <c r="M126" s="40">
        <f t="shared" si="15"/>
        <v>0</v>
      </c>
    </row>
    <row r="127" spans="2:13" s="25" customFormat="1" ht="12.75">
      <c r="B127" s="25" t="s">
        <v>51</v>
      </c>
      <c r="F127" s="25">
        <f>SUM(F96:F100)</f>
        <v>17</v>
      </c>
      <c r="G127" s="25">
        <f aca="true" t="shared" si="16" ref="G127:M127">SUM(G96:G100)</f>
        <v>168</v>
      </c>
      <c r="H127" s="25">
        <f t="shared" si="16"/>
        <v>40</v>
      </c>
      <c r="I127" s="25">
        <f t="shared" si="16"/>
        <v>38</v>
      </c>
      <c r="J127" s="25">
        <f t="shared" si="16"/>
        <v>0</v>
      </c>
      <c r="K127" s="25">
        <f t="shared" si="16"/>
        <v>52</v>
      </c>
      <c r="L127" s="25">
        <f t="shared" si="16"/>
        <v>38</v>
      </c>
      <c r="M127" s="25">
        <f t="shared" si="16"/>
        <v>0</v>
      </c>
    </row>
    <row r="128" spans="2:13" ht="12.75">
      <c r="B128" t="s">
        <v>52</v>
      </c>
      <c r="F128">
        <f aca="true" t="shared" si="17" ref="F128:M128">SUM(F125:F127)</f>
        <v>25</v>
      </c>
      <c r="G128">
        <f t="shared" si="17"/>
        <v>228</v>
      </c>
      <c r="H128">
        <f t="shared" si="17"/>
        <v>55</v>
      </c>
      <c r="I128">
        <f t="shared" si="17"/>
        <v>38</v>
      </c>
      <c r="J128">
        <f t="shared" si="17"/>
        <v>15</v>
      </c>
      <c r="K128">
        <f t="shared" si="17"/>
        <v>72</v>
      </c>
      <c r="L128">
        <f t="shared" si="17"/>
        <v>48</v>
      </c>
      <c r="M128">
        <f t="shared" si="17"/>
        <v>0</v>
      </c>
    </row>
    <row r="131" spans="2:5" ht="12.75">
      <c r="B131" s="48" t="s">
        <v>64</v>
      </c>
      <c r="C131" s="49"/>
      <c r="D131" s="49" t="s">
        <v>125</v>
      </c>
      <c r="E131" s="46" t="s">
        <v>124</v>
      </c>
    </row>
    <row r="132" spans="2:13" s="40" customFormat="1" ht="12.75">
      <c r="B132" s="40" t="s">
        <v>50</v>
      </c>
      <c r="D132" s="40">
        <v>360</v>
      </c>
      <c r="E132" s="40">
        <v>48</v>
      </c>
      <c r="F132" s="40">
        <f aca="true" t="shared" si="18" ref="F132:M133">+F32+F79+F126</f>
        <v>76</v>
      </c>
      <c r="G132" s="40">
        <f t="shared" si="18"/>
        <v>500</v>
      </c>
      <c r="H132" s="40">
        <f t="shared" si="18"/>
        <v>140</v>
      </c>
      <c r="I132" s="40">
        <f t="shared" si="18"/>
        <v>109</v>
      </c>
      <c r="J132" s="40">
        <f t="shared" si="18"/>
        <v>15</v>
      </c>
      <c r="K132" s="40">
        <f t="shared" si="18"/>
        <v>110</v>
      </c>
      <c r="L132" s="40">
        <f t="shared" si="18"/>
        <v>111</v>
      </c>
      <c r="M132" s="40">
        <f t="shared" si="18"/>
        <v>15</v>
      </c>
    </row>
    <row r="133" spans="2:13" s="25" customFormat="1" ht="12.75">
      <c r="B133" s="25" t="s">
        <v>51</v>
      </c>
      <c r="D133" s="25">
        <v>180</v>
      </c>
      <c r="E133" s="25">
        <v>24</v>
      </c>
      <c r="F133" s="25">
        <f t="shared" si="18"/>
        <v>26</v>
      </c>
      <c r="G133" s="25">
        <f t="shared" si="18"/>
        <v>228</v>
      </c>
      <c r="H133" s="25">
        <f t="shared" si="18"/>
        <v>40</v>
      </c>
      <c r="I133" s="25">
        <f t="shared" si="18"/>
        <v>38</v>
      </c>
      <c r="J133" s="25">
        <f t="shared" si="18"/>
        <v>0</v>
      </c>
      <c r="K133" s="25">
        <f t="shared" si="18"/>
        <v>112</v>
      </c>
      <c r="L133" s="25">
        <f t="shared" si="18"/>
        <v>38</v>
      </c>
      <c r="M133" s="25">
        <f t="shared" si="18"/>
        <v>0</v>
      </c>
    </row>
    <row r="134" spans="2:13" s="41" customFormat="1" ht="12.75">
      <c r="B134" s="41" t="s">
        <v>118</v>
      </c>
      <c r="D134" s="41">
        <v>60</v>
      </c>
      <c r="E134" s="41">
        <v>3</v>
      </c>
      <c r="F134" s="41">
        <f>+SUM(F34:F34)</f>
        <v>8</v>
      </c>
      <c r="G134" s="41">
        <f>+SUM(G34:G34)</f>
        <v>60</v>
      </c>
      <c r="H134" s="41">
        <f aca="true" t="shared" si="19" ref="H134:M134">+SUM(H34:H34)</f>
        <v>30</v>
      </c>
      <c r="I134" s="41">
        <f t="shared" si="19"/>
        <v>0</v>
      </c>
      <c r="J134" s="41">
        <f t="shared" si="19"/>
        <v>0</v>
      </c>
      <c r="K134" s="41">
        <f t="shared" si="19"/>
        <v>30</v>
      </c>
      <c r="L134" s="41">
        <f t="shared" si="19"/>
        <v>0</v>
      </c>
      <c r="M134" s="41">
        <f t="shared" si="19"/>
        <v>0</v>
      </c>
    </row>
    <row r="135" spans="2:13" s="41" customFormat="1" ht="12.75">
      <c r="B135" s="41" t="s">
        <v>23</v>
      </c>
      <c r="D135" s="41">
        <v>30</v>
      </c>
      <c r="E135" s="41">
        <v>2</v>
      </c>
      <c r="F135" s="41">
        <f>SUM(F35:F35)</f>
        <v>2</v>
      </c>
      <c r="G135" s="41">
        <f>SUM(G35:G35)</f>
        <v>30</v>
      </c>
      <c r="H135" s="41">
        <f aca="true" t="shared" si="20" ref="H135:M135">SUM(H35:H35)</f>
        <v>0</v>
      </c>
      <c r="I135" s="41">
        <f t="shared" si="20"/>
        <v>0</v>
      </c>
      <c r="J135" s="41">
        <f t="shared" si="20"/>
        <v>30</v>
      </c>
      <c r="K135" s="41">
        <f t="shared" si="20"/>
        <v>0</v>
      </c>
      <c r="L135" s="41">
        <f t="shared" si="20"/>
        <v>0</v>
      </c>
      <c r="M135" s="41">
        <f t="shared" si="20"/>
        <v>0</v>
      </c>
    </row>
    <row r="136" spans="2:13" s="41" customFormat="1" ht="12.75">
      <c r="B136" s="41" t="s">
        <v>31</v>
      </c>
      <c r="D136" s="41">
        <v>0</v>
      </c>
      <c r="E136" s="41">
        <v>0</v>
      </c>
      <c r="F136" s="41">
        <v>1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</row>
    <row r="137" spans="2:13" s="41" customFormat="1" ht="12.75">
      <c r="B137" s="41" t="s">
        <v>123</v>
      </c>
      <c r="D137" s="41">
        <v>120</v>
      </c>
      <c r="E137" s="41">
        <v>5</v>
      </c>
      <c r="F137" s="41">
        <f aca="true" t="shared" si="21" ref="F137:M138">+F36+F82</f>
        <v>7</v>
      </c>
      <c r="G137" s="41">
        <f t="shared" si="21"/>
        <v>240</v>
      </c>
      <c r="H137" s="41">
        <f t="shared" si="21"/>
        <v>0</v>
      </c>
      <c r="I137" s="41">
        <f t="shared" si="21"/>
        <v>120</v>
      </c>
      <c r="J137" s="41">
        <f t="shared" si="21"/>
        <v>0</v>
      </c>
      <c r="K137" s="41">
        <f t="shared" si="21"/>
        <v>0</v>
      </c>
      <c r="L137" s="41">
        <f t="shared" si="21"/>
        <v>120</v>
      </c>
      <c r="M137" s="41">
        <f t="shared" si="21"/>
        <v>0</v>
      </c>
    </row>
    <row r="138" spans="2:13" ht="12.75">
      <c r="B138" s="41" t="s">
        <v>122</v>
      </c>
      <c r="D138" s="41">
        <v>60</v>
      </c>
      <c r="E138" s="41">
        <v>0</v>
      </c>
      <c r="F138" s="41">
        <f t="shared" si="21"/>
        <v>0</v>
      </c>
      <c r="G138" s="41">
        <f t="shared" si="21"/>
        <v>75</v>
      </c>
      <c r="H138" s="41">
        <f t="shared" si="21"/>
        <v>0</v>
      </c>
      <c r="I138" s="41">
        <f t="shared" si="21"/>
        <v>45</v>
      </c>
      <c r="J138" s="41">
        <f t="shared" si="21"/>
        <v>0</v>
      </c>
      <c r="K138" s="41">
        <f t="shared" si="21"/>
        <v>0</v>
      </c>
      <c r="L138" s="41">
        <f t="shared" si="21"/>
        <v>30</v>
      </c>
      <c r="M138" s="41">
        <f t="shared" si="21"/>
        <v>0</v>
      </c>
    </row>
    <row r="139" spans="2:13" ht="12.75">
      <c r="B139" s="50" t="s">
        <v>52</v>
      </c>
      <c r="D139" s="15">
        <f>+SUM(D132:D138)</f>
        <v>810</v>
      </c>
      <c r="E139" s="15">
        <f>+SUM(E132:E138)</f>
        <v>82</v>
      </c>
      <c r="F139" s="15">
        <f>+SUM(F132:F138)</f>
        <v>120</v>
      </c>
      <c r="G139" s="15">
        <f aca="true" t="shared" si="22" ref="G139:M139">+SUM(G132:G138)</f>
        <v>1133</v>
      </c>
      <c r="H139" s="15">
        <f t="shared" si="22"/>
        <v>210</v>
      </c>
      <c r="I139" s="15">
        <f t="shared" si="22"/>
        <v>312</v>
      </c>
      <c r="J139" s="15">
        <f t="shared" si="22"/>
        <v>45</v>
      </c>
      <c r="K139" s="15">
        <f t="shared" si="22"/>
        <v>252</v>
      </c>
      <c r="L139" s="15">
        <f t="shared" si="22"/>
        <v>299</v>
      </c>
      <c r="M139" s="15">
        <f t="shared" si="22"/>
        <v>15</v>
      </c>
    </row>
    <row r="141" spans="2:8" ht="12.75">
      <c r="B141" s="50" t="s">
        <v>117</v>
      </c>
      <c r="C141" s="15"/>
      <c r="D141" s="15"/>
      <c r="E141" s="15"/>
      <c r="F141" s="15"/>
      <c r="G141" s="15"/>
      <c r="H141" s="15"/>
    </row>
    <row r="142" spans="2:8" ht="12.75">
      <c r="B142" s="15"/>
      <c r="C142" s="50" t="s">
        <v>52</v>
      </c>
      <c r="D142" s="50" t="s">
        <v>44</v>
      </c>
      <c r="E142" s="50" t="s">
        <v>155</v>
      </c>
      <c r="F142" s="50" t="s">
        <v>44</v>
      </c>
      <c r="G142" s="50" t="s">
        <v>156</v>
      </c>
      <c r="H142" s="50" t="s">
        <v>44</v>
      </c>
    </row>
    <row r="143" spans="2:8" ht="12.75">
      <c r="B143" s="50" t="s">
        <v>54</v>
      </c>
      <c r="C143" s="15">
        <f>+E143+G143</f>
        <v>764</v>
      </c>
      <c r="D143" s="70">
        <f>+C143/C$146</f>
        <v>0.42444444444444446</v>
      </c>
      <c r="E143" s="15">
        <f>SUM(H12:H24)+SUM(K12:K24)+SUM(H52:H62)+SUM(K52:K62)+SUM(H94:H105)+SUM(K94:K105)</f>
        <v>539</v>
      </c>
      <c r="F143" s="70">
        <f>+E143/E$146</f>
        <v>0.39925925925925926</v>
      </c>
      <c r="G143" s="71">
        <f>SUM(H65:H70)+SUM(K65:K70)+SUM(H108:H116)+SUM(K108:K116)</f>
        <v>225</v>
      </c>
      <c r="H143" s="70">
        <f>+G143/G$146</f>
        <v>0.5</v>
      </c>
    </row>
    <row r="144" spans="2:8" ht="12.75">
      <c r="B144" s="50" t="s">
        <v>55</v>
      </c>
      <c r="C144" s="15">
        <f>+E144+G144</f>
        <v>915</v>
      </c>
      <c r="D144" s="70">
        <f>+C144/C$146</f>
        <v>0.5083333333333333</v>
      </c>
      <c r="E144" s="15">
        <f>SUM(I12:I24)+SUM(L12:L24)+SUM(I52:I62)+SUM(L52:L62)+SUM(I94:I105)+SUM(L94:L105)</f>
        <v>705</v>
      </c>
      <c r="F144" s="70">
        <f>+E144/E$146</f>
        <v>0.5222222222222223</v>
      </c>
      <c r="G144" s="71">
        <f>SUM(I65:I70)+SUM(L65:L70)+SUM(I108:I116)+SUM(L108:L116)</f>
        <v>210</v>
      </c>
      <c r="H144" s="70">
        <f>+G144/G$146</f>
        <v>0.4666666666666667</v>
      </c>
    </row>
    <row r="145" spans="2:8" ht="12.75">
      <c r="B145" s="50" t="s">
        <v>56</v>
      </c>
      <c r="C145" s="15">
        <f>+E145+G145</f>
        <v>121</v>
      </c>
      <c r="D145" s="70">
        <f>+C145/C$146</f>
        <v>0.06722222222222222</v>
      </c>
      <c r="E145" s="15">
        <f>SUM(J12:J24)+SUM(M12:M24)+SUM(J52:J62)+SUM(M52:M62)+SUM(J94:J105)+SUM(M94:M105)</f>
        <v>106</v>
      </c>
      <c r="F145" s="70">
        <f>+E145/E$146</f>
        <v>0.07851851851851852</v>
      </c>
      <c r="G145" s="71">
        <f>SUM(J65:J70)+SUM(M65:M70)+SUM(J108:J116)+SUM(M108:M116)</f>
        <v>15</v>
      </c>
      <c r="H145" s="70">
        <f>+G145/G$146</f>
        <v>0.03333333333333333</v>
      </c>
    </row>
    <row r="146" spans="2:8" ht="12.75">
      <c r="B146" s="50" t="s">
        <v>52</v>
      </c>
      <c r="C146" s="15">
        <f>+E146+G146</f>
        <v>1800</v>
      </c>
      <c r="D146" s="70">
        <f>+C146/C$146</f>
        <v>1</v>
      </c>
      <c r="E146" s="15">
        <f>SUM(E143:E145)</f>
        <v>1350</v>
      </c>
      <c r="F146" s="70">
        <f>+E146/E$146</f>
        <v>1</v>
      </c>
      <c r="G146" s="71">
        <f>SUM(G143:G145)</f>
        <v>450</v>
      </c>
      <c r="H146" s="70">
        <f>+G146/G$146</f>
        <v>1</v>
      </c>
    </row>
    <row r="150" spans="3:4" ht="12.75">
      <c r="C150" s="87" t="s">
        <v>159</v>
      </c>
      <c r="D150" s="87" t="s">
        <v>44</v>
      </c>
    </row>
    <row r="151" spans="2:4" ht="12.75">
      <c r="B151" s="15" t="s">
        <v>160</v>
      </c>
      <c r="C151" s="71">
        <f>G20+G21+G24+SUM(G58:G60)+G104+G146</f>
        <v>778</v>
      </c>
      <c r="D151" s="88">
        <f>(C151/C146)*100</f>
        <v>43.22222222222222</v>
      </c>
    </row>
  </sheetData>
  <sheetProtection/>
  <mergeCells count="34">
    <mergeCell ref="B30:E30"/>
    <mergeCell ref="B31:E31"/>
    <mergeCell ref="H26:J26"/>
    <mergeCell ref="A49:A51"/>
    <mergeCell ref="B49:B51"/>
    <mergeCell ref="C49:E49"/>
    <mergeCell ref="G49:M49"/>
    <mergeCell ref="A9:A11"/>
    <mergeCell ref="B9:B11"/>
    <mergeCell ref="C9:E9"/>
    <mergeCell ref="G9:M9"/>
    <mergeCell ref="H10:J10"/>
    <mergeCell ref="K10:M10"/>
    <mergeCell ref="G72:I72"/>
    <mergeCell ref="J72:L72"/>
    <mergeCell ref="N9:N11"/>
    <mergeCell ref="F10:F11"/>
    <mergeCell ref="K26:M26"/>
    <mergeCell ref="N49:N51"/>
    <mergeCell ref="F50:F51"/>
    <mergeCell ref="H50:J50"/>
    <mergeCell ref="K50:M50"/>
    <mergeCell ref="A91:A93"/>
    <mergeCell ref="B91:B93"/>
    <mergeCell ref="C91:E91"/>
    <mergeCell ref="G91:M91"/>
    <mergeCell ref="N91:N93"/>
    <mergeCell ref="F92:F93"/>
    <mergeCell ref="H92:J92"/>
    <mergeCell ref="K92:M92"/>
    <mergeCell ref="B125:E125"/>
    <mergeCell ref="H118:J118"/>
    <mergeCell ref="K118:M118"/>
    <mergeCell ref="B78:E7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5" customFormat="1" ht="15.75">
      <c r="A1" s="85" t="s">
        <v>169</v>
      </c>
    </row>
    <row r="3" spans="2:11" ht="12.75">
      <c r="B3" s="15" t="s">
        <v>158</v>
      </c>
      <c r="D3" s="15"/>
      <c r="E3" s="20" t="s">
        <v>39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69">
        <f>G4/G7</f>
        <v>0.4088495575221239</v>
      </c>
      <c r="F4" s="20" t="s">
        <v>41</v>
      </c>
      <c r="G4" s="20">
        <f>H25+K25</f>
        <v>231</v>
      </c>
      <c r="H4" s="15"/>
      <c r="I4" s="15"/>
      <c r="J4" s="15"/>
      <c r="K4" s="15"/>
    </row>
    <row r="5" spans="2:11" ht="12.75">
      <c r="B5" t="s">
        <v>57</v>
      </c>
      <c r="D5" s="15"/>
      <c r="E5" s="69">
        <f>G5/G7</f>
        <v>0.5380530973451327</v>
      </c>
      <c r="F5" s="20" t="s">
        <v>42</v>
      </c>
      <c r="G5" s="20">
        <f>I25+L25</f>
        <v>304</v>
      </c>
      <c r="H5" s="15"/>
      <c r="I5" s="15"/>
      <c r="J5" s="15"/>
      <c r="K5" s="15"/>
    </row>
    <row r="6" spans="2:11" ht="12.75">
      <c r="B6" t="s">
        <v>2</v>
      </c>
      <c r="D6" s="15"/>
      <c r="E6" s="69">
        <f>G6/G7</f>
        <v>0.05309734513274336</v>
      </c>
      <c r="F6" s="20" t="s">
        <v>43</v>
      </c>
      <c r="G6" s="20">
        <f>J25+M25</f>
        <v>30</v>
      </c>
      <c r="H6" s="15"/>
      <c r="I6" s="15"/>
      <c r="J6" s="15"/>
      <c r="K6" s="15"/>
    </row>
    <row r="7" spans="2:11" ht="12.75">
      <c r="B7" t="s">
        <v>61</v>
      </c>
      <c r="D7" s="15"/>
      <c r="E7" s="69">
        <f>SUM(E4:E6)</f>
        <v>0.9999999999999999</v>
      </c>
      <c r="F7" s="20" t="s">
        <v>3</v>
      </c>
      <c r="G7" s="20">
        <f>SUM(G4:G6)</f>
        <v>565</v>
      </c>
      <c r="H7" s="15"/>
      <c r="I7" s="15"/>
      <c r="J7" s="15"/>
      <c r="K7" s="15"/>
    </row>
    <row r="8" spans="2:11" ht="12.75">
      <c r="B8" t="s">
        <v>126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00" t="s">
        <v>34</v>
      </c>
      <c r="B9" s="100" t="s">
        <v>4</v>
      </c>
      <c r="C9" s="101" t="s">
        <v>5</v>
      </c>
      <c r="D9" s="101"/>
      <c r="E9" s="101"/>
      <c r="F9" s="77" t="s">
        <v>6</v>
      </c>
      <c r="G9" s="101" t="s">
        <v>7</v>
      </c>
      <c r="H9" s="100"/>
      <c r="I9" s="100"/>
      <c r="J9" s="100"/>
      <c r="K9" s="100"/>
      <c r="L9" s="100"/>
      <c r="M9" s="100"/>
      <c r="N9" s="92" t="s">
        <v>8</v>
      </c>
    </row>
    <row r="10" spans="1:14" s="1" customFormat="1" ht="12.75">
      <c r="A10" s="100"/>
      <c r="B10" s="104"/>
      <c r="C10" s="78" t="s">
        <v>9</v>
      </c>
      <c r="D10" s="78" t="s">
        <v>10</v>
      </c>
      <c r="E10" s="79" t="s">
        <v>11</v>
      </c>
      <c r="F10" s="99" t="s">
        <v>46</v>
      </c>
      <c r="G10" s="79" t="s">
        <v>3</v>
      </c>
      <c r="H10" s="97" t="s">
        <v>12</v>
      </c>
      <c r="I10" s="98"/>
      <c r="J10" s="99"/>
      <c r="K10" s="97" t="s">
        <v>13</v>
      </c>
      <c r="L10" s="98"/>
      <c r="M10" s="99"/>
      <c r="N10" s="93"/>
    </row>
    <row r="11" spans="1:14" s="1" customFormat="1" ht="12.75">
      <c r="A11" s="100"/>
      <c r="B11" s="104"/>
      <c r="C11" s="81"/>
      <c r="D11" s="81" t="s">
        <v>14</v>
      </c>
      <c r="E11" s="82" t="s">
        <v>15</v>
      </c>
      <c r="F11" s="99"/>
      <c r="G11" s="82" t="s">
        <v>16</v>
      </c>
      <c r="H11" s="80" t="s">
        <v>17</v>
      </c>
      <c r="I11" s="55" t="s">
        <v>18</v>
      </c>
      <c r="J11" s="55" t="s">
        <v>19</v>
      </c>
      <c r="K11" s="55" t="s">
        <v>17</v>
      </c>
      <c r="L11" s="55" t="s">
        <v>18</v>
      </c>
      <c r="M11" s="55" t="s">
        <v>19</v>
      </c>
      <c r="N11" s="94"/>
    </row>
    <row r="12" spans="1:14" s="33" customFormat="1" ht="12.75">
      <c r="A12" s="30">
        <v>1</v>
      </c>
      <c r="B12" s="30" t="s">
        <v>21</v>
      </c>
      <c r="C12" s="31">
        <v>2</v>
      </c>
      <c r="D12" s="31" t="s">
        <v>128</v>
      </c>
      <c r="E12" s="31"/>
      <c r="F12" s="32">
        <v>15</v>
      </c>
      <c r="G12" s="31">
        <v>100</v>
      </c>
      <c r="H12" s="32">
        <v>14</v>
      </c>
      <c r="I12" s="32">
        <v>28</v>
      </c>
      <c r="J12" s="32">
        <v>0</v>
      </c>
      <c r="K12" s="32">
        <v>30</v>
      </c>
      <c r="L12" s="32">
        <v>28</v>
      </c>
      <c r="M12" s="32">
        <v>0</v>
      </c>
      <c r="N12" s="30" t="s">
        <v>151</v>
      </c>
    </row>
    <row r="13" spans="1:14" s="33" customFormat="1" ht="12.75">
      <c r="A13" s="30">
        <v>2</v>
      </c>
      <c r="B13" s="30" t="s">
        <v>22</v>
      </c>
      <c r="C13" s="32">
        <v>2</v>
      </c>
      <c r="D13" s="31" t="s">
        <v>128</v>
      </c>
      <c r="E13" s="32"/>
      <c r="F13" s="32">
        <v>15</v>
      </c>
      <c r="G13" s="32">
        <v>88</v>
      </c>
      <c r="H13" s="32">
        <v>15</v>
      </c>
      <c r="I13" s="32">
        <v>28</v>
      </c>
      <c r="J13" s="32">
        <v>0</v>
      </c>
      <c r="K13" s="32">
        <v>15</v>
      </c>
      <c r="L13" s="32">
        <v>30</v>
      </c>
      <c r="M13" s="32">
        <v>0</v>
      </c>
      <c r="N13" s="30" t="s">
        <v>151</v>
      </c>
    </row>
    <row r="14" spans="1:14" s="33" customFormat="1" ht="12.75">
      <c r="A14" s="30">
        <v>3</v>
      </c>
      <c r="B14" s="30" t="s">
        <v>25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62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63</v>
      </c>
      <c r="C16" s="36">
        <v>2</v>
      </c>
      <c r="D16" s="37"/>
      <c r="E16" s="36"/>
      <c r="F16" s="36">
        <v>2</v>
      </c>
      <c r="G16" s="36">
        <v>15</v>
      </c>
      <c r="H16" s="36">
        <v>0</v>
      </c>
      <c r="I16" s="36">
        <v>0</v>
      </c>
      <c r="J16" s="36">
        <v>0</v>
      </c>
      <c r="K16" s="36">
        <v>15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26</v>
      </c>
      <c r="C17" s="36"/>
      <c r="D17" s="37">
        <v>2</v>
      </c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24</v>
      </c>
      <c r="C18" s="36">
        <v>1</v>
      </c>
      <c r="D18" s="37"/>
      <c r="E18" s="36"/>
      <c r="F18" s="36">
        <v>4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8" customFormat="1" ht="12.75">
      <c r="A20" s="35">
        <v>9</v>
      </c>
      <c r="B20" s="51" t="s">
        <v>20</v>
      </c>
      <c r="C20" s="37"/>
      <c r="D20" s="37" t="s">
        <v>128</v>
      </c>
      <c r="E20" s="37"/>
      <c r="F20" s="36">
        <v>2</v>
      </c>
      <c r="G20" s="37">
        <v>60</v>
      </c>
      <c r="H20" s="36">
        <v>0</v>
      </c>
      <c r="I20" s="36">
        <v>30</v>
      </c>
      <c r="J20" s="36">
        <v>0</v>
      </c>
      <c r="K20" s="36">
        <v>0</v>
      </c>
      <c r="L20" s="36">
        <v>30</v>
      </c>
      <c r="M20" s="36">
        <v>0</v>
      </c>
      <c r="N20" s="35" t="s">
        <v>149</v>
      </c>
    </row>
    <row r="21" spans="1:14" s="38" customFormat="1" ht="12.75">
      <c r="A21" s="35">
        <v>10</v>
      </c>
      <c r="B21" s="35" t="s">
        <v>58</v>
      </c>
      <c r="C21" s="37"/>
      <c r="D21" s="37" t="s">
        <v>128</v>
      </c>
      <c r="E21" s="37"/>
      <c r="F21" s="36">
        <v>1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 t="s">
        <v>150</v>
      </c>
    </row>
    <row r="22" spans="1:14" s="38" customFormat="1" ht="12.75">
      <c r="A22" s="35">
        <v>11</v>
      </c>
      <c r="B22" s="35" t="s">
        <v>59</v>
      </c>
      <c r="C22" s="37"/>
      <c r="D22" s="37"/>
      <c r="E22" s="37">
        <v>1.2</v>
      </c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ht="12.75">
      <c r="A23" s="26">
        <v>12</v>
      </c>
      <c r="B23" s="26" t="s">
        <v>45</v>
      </c>
      <c r="C23" s="7"/>
      <c r="D23" s="8">
        <v>1</v>
      </c>
      <c r="E23" s="7"/>
      <c r="F23" s="7">
        <v>2</v>
      </c>
      <c r="G23" s="7">
        <v>15</v>
      </c>
      <c r="H23" s="5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/>
    </row>
    <row r="24" spans="1:14" s="57" customFormat="1" ht="25.5">
      <c r="A24" s="53">
        <v>13</v>
      </c>
      <c r="B24" s="54" t="s">
        <v>127</v>
      </c>
      <c r="C24" s="55">
        <v>1</v>
      </c>
      <c r="D24" s="83">
        <v>1</v>
      </c>
      <c r="E24" s="55"/>
      <c r="F24" s="55">
        <v>4</v>
      </c>
      <c r="G24" s="55">
        <v>28</v>
      </c>
      <c r="H24" s="55">
        <v>18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3"/>
    </row>
    <row r="25" spans="1:14" s="13" customFormat="1" ht="12.75">
      <c r="A25" s="11"/>
      <c r="B25" s="11" t="s">
        <v>27</v>
      </c>
      <c r="C25" s="12">
        <f>COUNT(C12:C24)</f>
        <v>7</v>
      </c>
      <c r="D25" s="11"/>
      <c r="E25" s="11"/>
      <c r="F25" s="12">
        <f aca="true" t="shared" si="0" ref="F25:M25">SUM(F12:F24)</f>
        <v>60</v>
      </c>
      <c r="G25" s="12">
        <f t="shared" si="0"/>
        <v>565</v>
      </c>
      <c r="H25" s="12">
        <f t="shared" si="0"/>
        <v>126</v>
      </c>
      <c r="I25" s="12">
        <f t="shared" si="0"/>
        <v>156</v>
      </c>
      <c r="J25" s="12">
        <f t="shared" si="0"/>
        <v>30</v>
      </c>
      <c r="K25" s="12">
        <f t="shared" si="0"/>
        <v>105</v>
      </c>
      <c r="L25" s="12">
        <f t="shared" si="0"/>
        <v>148</v>
      </c>
      <c r="M25" s="12">
        <f t="shared" si="0"/>
        <v>0</v>
      </c>
      <c r="N25" s="11"/>
    </row>
    <row r="26" spans="1:14" s="13" customFormat="1" ht="12.75">
      <c r="A26" s="14"/>
      <c r="B26" s="18" t="s">
        <v>48</v>
      </c>
      <c r="C26" s="19"/>
      <c r="D26" s="19"/>
      <c r="E26" s="19"/>
      <c r="F26" s="19"/>
      <c r="H26" s="107">
        <f>SUM(H25:J25)</f>
        <v>312</v>
      </c>
      <c r="I26" s="107"/>
      <c r="J26" s="107"/>
      <c r="K26" s="107">
        <f>SUM(K25:M25)</f>
        <v>253</v>
      </c>
      <c r="L26" s="107"/>
      <c r="M26" s="107"/>
      <c r="N26" s="14"/>
    </row>
    <row r="27" s="1" customFormat="1" ht="12.75"/>
    <row r="28" spans="2:8" s="1" customFormat="1" ht="12.75">
      <c r="B28" s="73" t="s">
        <v>46</v>
      </c>
      <c r="C28" s="19"/>
      <c r="D28" s="19"/>
      <c r="E28" s="19"/>
      <c r="F28" s="73"/>
      <c r="G28" s="74" t="s">
        <v>143</v>
      </c>
      <c r="H28" s="74" t="s">
        <v>144</v>
      </c>
    </row>
    <row r="29" spans="2:8" s="1" customFormat="1" ht="12.75">
      <c r="B29" s="75" t="s">
        <v>155</v>
      </c>
      <c r="C29" s="19"/>
      <c r="D29" s="19"/>
      <c r="E29" s="19"/>
      <c r="F29" s="76">
        <f>SUM(F12:F24)</f>
        <v>60</v>
      </c>
      <c r="G29" s="74">
        <f>+SUM(F12:F14)+F18+F19+F23+F24-16</f>
        <v>32</v>
      </c>
      <c r="H29" s="74">
        <f>F29-G29</f>
        <v>28</v>
      </c>
    </row>
    <row r="30" spans="2:5" ht="12.75">
      <c r="B30" s="90"/>
      <c r="C30" s="91"/>
      <c r="D30" s="91"/>
      <c r="E30" s="91"/>
    </row>
    <row r="31" spans="2:5" ht="12.75">
      <c r="B31" s="90" t="s">
        <v>64</v>
      </c>
      <c r="C31" s="91"/>
      <c r="D31" s="91"/>
      <c r="E31" s="91"/>
    </row>
    <row r="32" spans="2:13" s="40" customFormat="1" ht="12.75">
      <c r="B32" s="40" t="s">
        <v>50</v>
      </c>
      <c r="F32" s="40">
        <f aca="true" t="shared" si="1" ref="F32:M32">SUM(F12:F14)</f>
        <v>36</v>
      </c>
      <c r="G32" s="40">
        <f t="shared" si="1"/>
        <v>222</v>
      </c>
      <c r="H32" s="40">
        <f t="shared" si="1"/>
        <v>63</v>
      </c>
      <c r="I32" s="40">
        <f t="shared" si="1"/>
        <v>56</v>
      </c>
      <c r="J32" s="40">
        <f t="shared" si="1"/>
        <v>0</v>
      </c>
      <c r="K32" s="40">
        <f t="shared" si="1"/>
        <v>45</v>
      </c>
      <c r="L32" s="40">
        <f t="shared" si="1"/>
        <v>58</v>
      </c>
      <c r="M32" s="40">
        <f t="shared" si="1"/>
        <v>0</v>
      </c>
    </row>
    <row r="33" spans="2:13" s="25" customFormat="1" ht="12.75">
      <c r="B33" s="25" t="s">
        <v>51</v>
      </c>
      <c r="F33" s="25">
        <f>SUM(F15:F15)</f>
        <v>5</v>
      </c>
      <c r="G33" s="25">
        <f>SUM(G15:G15)</f>
        <v>30</v>
      </c>
      <c r="H33" s="25">
        <f aca="true" t="shared" si="2" ref="H33:M33">SUM(H15:H15)</f>
        <v>0</v>
      </c>
      <c r="I33" s="25">
        <f t="shared" si="2"/>
        <v>0</v>
      </c>
      <c r="J33" s="25">
        <f t="shared" si="2"/>
        <v>0</v>
      </c>
      <c r="K33" s="25">
        <f t="shared" si="2"/>
        <v>30</v>
      </c>
      <c r="L33" s="25">
        <f t="shared" si="2"/>
        <v>0</v>
      </c>
      <c r="M33" s="25">
        <f t="shared" si="2"/>
        <v>0</v>
      </c>
    </row>
    <row r="34" spans="2:13" s="41" customFormat="1" ht="12.75">
      <c r="B34" s="41" t="s">
        <v>118</v>
      </c>
      <c r="F34" s="41">
        <f>+SUM(F16:F18)</f>
        <v>8</v>
      </c>
      <c r="G34" s="41">
        <f>+SUM(G16:G18)</f>
        <v>60</v>
      </c>
      <c r="H34" s="41">
        <f aca="true" t="shared" si="3" ref="H34:M34">+SUM(H16:H18)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23</v>
      </c>
      <c r="F35" s="41">
        <f>SUM(F19:F19)</f>
        <v>2</v>
      </c>
      <c r="G35" s="41">
        <f>SUM(G19:G19)</f>
        <v>30</v>
      </c>
      <c r="H35" s="41">
        <f aca="true" t="shared" si="4" ref="H35:M35">SUM(H19:H19)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123</v>
      </c>
      <c r="F36" s="41">
        <f>SUM(F20:F21)</f>
        <v>3</v>
      </c>
      <c r="G36" s="41">
        <f>SUM(G20:G21)</f>
        <v>120</v>
      </c>
      <c r="H36" s="41">
        <f aca="true" t="shared" si="5" ref="H36:M36">SUM(H20:H21)</f>
        <v>0</v>
      </c>
      <c r="I36" s="41">
        <f t="shared" si="5"/>
        <v>60</v>
      </c>
      <c r="J36" s="41">
        <f t="shared" si="5"/>
        <v>0</v>
      </c>
      <c r="K36" s="41">
        <f t="shared" si="5"/>
        <v>0</v>
      </c>
      <c r="L36" s="41">
        <f t="shared" si="5"/>
        <v>60</v>
      </c>
      <c r="M36" s="41">
        <f t="shared" si="5"/>
        <v>0</v>
      </c>
    </row>
    <row r="37" spans="2:13" s="41" customFormat="1" ht="12.75">
      <c r="B37" s="41" t="s">
        <v>122</v>
      </c>
      <c r="F37" s="41">
        <f>SUM(F22:F22)</f>
        <v>0</v>
      </c>
      <c r="G37" s="41">
        <f>SUM(G22:G22)</f>
        <v>60</v>
      </c>
      <c r="H37" s="41">
        <f aca="true" t="shared" si="6" ref="H37:M37">SUM(H22:H22)</f>
        <v>0</v>
      </c>
      <c r="I37" s="41">
        <f t="shared" si="6"/>
        <v>30</v>
      </c>
      <c r="J37" s="41">
        <f t="shared" si="6"/>
        <v>0</v>
      </c>
      <c r="K37" s="41">
        <f t="shared" si="6"/>
        <v>0</v>
      </c>
      <c r="L37" s="41">
        <f t="shared" si="6"/>
        <v>30</v>
      </c>
      <c r="M37" s="41">
        <f t="shared" si="6"/>
        <v>0</v>
      </c>
    </row>
    <row r="38" spans="2:13" ht="12.75">
      <c r="B38" s="52" t="s">
        <v>52</v>
      </c>
      <c r="F38">
        <f>SUM(F32:F37)</f>
        <v>54</v>
      </c>
      <c r="G38">
        <f>SUM(G32:G37)</f>
        <v>522</v>
      </c>
      <c r="H38">
        <f aca="true" t="shared" si="7" ref="H38:M38">SUM(H32:H37)</f>
        <v>93</v>
      </c>
      <c r="I38">
        <f t="shared" si="7"/>
        <v>146</v>
      </c>
      <c r="J38">
        <f t="shared" si="7"/>
        <v>30</v>
      </c>
      <c r="K38">
        <f t="shared" si="7"/>
        <v>105</v>
      </c>
      <c r="L38">
        <f t="shared" si="7"/>
        <v>148</v>
      </c>
      <c r="M38">
        <f t="shared" si="7"/>
        <v>0</v>
      </c>
    </row>
    <row r="43" spans="2:7" ht="12.75">
      <c r="B43" s="15" t="s">
        <v>158</v>
      </c>
      <c r="E43" s="20" t="s">
        <v>40</v>
      </c>
      <c r="F43" s="20" t="s">
        <v>0</v>
      </c>
      <c r="G43" s="20"/>
    </row>
    <row r="44" spans="2:7" ht="12.75">
      <c r="B44" t="s">
        <v>1</v>
      </c>
      <c r="E44" s="69">
        <f>G44/G47</f>
        <v>0.44250363901018924</v>
      </c>
      <c r="F44" s="20" t="s">
        <v>41</v>
      </c>
      <c r="G44" s="20">
        <f>H76+K76</f>
        <v>304</v>
      </c>
    </row>
    <row r="45" spans="2:7" ht="12.75">
      <c r="B45" t="s">
        <v>57</v>
      </c>
      <c r="E45" s="69">
        <f>G45/G47</f>
        <v>0.47161572052401746</v>
      </c>
      <c r="F45" s="20" t="s">
        <v>42</v>
      </c>
      <c r="G45" s="20">
        <f>I76+L76</f>
        <v>324</v>
      </c>
    </row>
    <row r="46" spans="2:7" ht="12.75">
      <c r="B46" t="s">
        <v>28</v>
      </c>
      <c r="E46" s="69">
        <f>G46/G47</f>
        <v>0.0858806404657933</v>
      </c>
      <c r="F46" s="20" t="s">
        <v>43</v>
      </c>
      <c r="G46" s="20">
        <f>J76+M76</f>
        <v>59</v>
      </c>
    </row>
    <row r="47" spans="2:7" ht="12.75">
      <c r="B47" t="s">
        <v>61</v>
      </c>
      <c r="E47" s="69">
        <f>SUM(E44:E46)</f>
        <v>1</v>
      </c>
      <c r="F47" s="20" t="s">
        <v>3</v>
      </c>
      <c r="G47" s="20">
        <f>SUM(G44:G46)</f>
        <v>687</v>
      </c>
    </row>
    <row r="48" ht="12.75">
      <c r="B48" t="s">
        <v>138</v>
      </c>
    </row>
    <row r="49" spans="1:14" ht="12.75">
      <c r="A49" s="100" t="s">
        <v>34</v>
      </c>
      <c r="B49" s="100" t="s">
        <v>4</v>
      </c>
      <c r="C49" s="101" t="s">
        <v>5</v>
      </c>
      <c r="D49" s="101"/>
      <c r="E49" s="101"/>
      <c r="F49" s="77" t="s">
        <v>47</v>
      </c>
      <c r="G49" s="101" t="s">
        <v>7</v>
      </c>
      <c r="H49" s="100"/>
      <c r="I49" s="100"/>
      <c r="J49" s="100"/>
      <c r="K49" s="100"/>
      <c r="L49" s="100"/>
      <c r="M49" s="100"/>
      <c r="N49" s="92" t="s">
        <v>8</v>
      </c>
    </row>
    <row r="50" spans="1:14" ht="12.75">
      <c r="A50" s="100"/>
      <c r="B50" s="104"/>
      <c r="C50" s="78" t="s">
        <v>9</v>
      </c>
      <c r="D50" s="78" t="s">
        <v>10</v>
      </c>
      <c r="E50" s="79" t="s">
        <v>11</v>
      </c>
      <c r="F50" s="99" t="s">
        <v>46</v>
      </c>
      <c r="G50" s="79" t="s">
        <v>3</v>
      </c>
      <c r="H50" s="97" t="s">
        <v>132</v>
      </c>
      <c r="I50" s="98"/>
      <c r="J50" s="99"/>
      <c r="K50" s="97" t="s">
        <v>133</v>
      </c>
      <c r="L50" s="98"/>
      <c r="M50" s="99"/>
      <c r="N50" s="93"/>
    </row>
    <row r="51" spans="1:14" ht="12.75">
      <c r="A51" s="100"/>
      <c r="B51" s="104"/>
      <c r="C51" s="81"/>
      <c r="D51" s="81" t="s">
        <v>14</v>
      </c>
      <c r="E51" s="82" t="s">
        <v>15</v>
      </c>
      <c r="F51" s="99"/>
      <c r="G51" s="82" t="s">
        <v>16</v>
      </c>
      <c r="H51" s="80" t="s">
        <v>17</v>
      </c>
      <c r="I51" s="55" t="s">
        <v>18</v>
      </c>
      <c r="J51" s="55" t="s">
        <v>19</v>
      </c>
      <c r="K51" s="55" t="s">
        <v>17</v>
      </c>
      <c r="L51" s="55" t="s">
        <v>18</v>
      </c>
      <c r="M51" s="55" t="s">
        <v>19</v>
      </c>
      <c r="N51" s="94"/>
    </row>
    <row r="52" spans="1:14" ht="12.75">
      <c r="A52" s="30">
        <v>1</v>
      </c>
      <c r="B52" s="30" t="s">
        <v>68</v>
      </c>
      <c r="C52" s="31">
        <v>4</v>
      </c>
      <c r="D52" s="31" t="s">
        <v>129</v>
      </c>
      <c r="E52" s="31"/>
      <c r="F52" s="32">
        <v>16</v>
      </c>
      <c r="G52" s="31">
        <v>100</v>
      </c>
      <c r="H52" s="32">
        <v>14</v>
      </c>
      <c r="I52" s="32">
        <v>28</v>
      </c>
      <c r="J52" s="32">
        <v>0</v>
      </c>
      <c r="K52" s="32">
        <v>30</v>
      </c>
      <c r="L52" s="32">
        <v>28</v>
      </c>
      <c r="M52" s="32">
        <v>0</v>
      </c>
      <c r="N52" s="30" t="s">
        <v>145</v>
      </c>
    </row>
    <row r="53" spans="1:14" ht="12.75">
      <c r="A53" s="30">
        <v>2</v>
      </c>
      <c r="B53" s="30" t="s">
        <v>29</v>
      </c>
      <c r="C53" s="32">
        <v>4</v>
      </c>
      <c r="D53" s="31">
        <v>4</v>
      </c>
      <c r="E53" s="32"/>
      <c r="F53" s="32">
        <v>6</v>
      </c>
      <c r="G53" s="32">
        <v>45</v>
      </c>
      <c r="H53" s="32">
        <v>0</v>
      </c>
      <c r="I53" s="32">
        <v>0</v>
      </c>
      <c r="J53" s="32">
        <v>0</v>
      </c>
      <c r="K53" s="32">
        <v>15</v>
      </c>
      <c r="L53" s="32">
        <v>15</v>
      </c>
      <c r="M53" s="32">
        <v>15</v>
      </c>
      <c r="N53" s="30"/>
    </row>
    <row r="54" spans="1:14" ht="12.75">
      <c r="A54" s="30">
        <v>3</v>
      </c>
      <c r="B54" s="30" t="s">
        <v>66</v>
      </c>
      <c r="C54" s="32">
        <v>3</v>
      </c>
      <c r="D54" s="31">
        <v>3</v>
      </c>
      <c r="E54" s="32"/>
      <c r="F54" s="32">
        <v>6</v>
      </c>
      <c r="G54" s="32">
        <v>43</v>
      </c>
      <c r="H54" s="32">
        <v>18</v>
      </c>
      <c r="I54" s="32">
        <v>25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ht="12.75">
      <c r="A55" s="30">
        <v>4</v>
      </c>
      <c r="B55" s="30" t="s">
        <v>65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ht="12.75">
      <c r="A56" s="21">
        <v>5</v>
      </c>
      <c r="B56" s="21" t="s">
        <v>119</v>
      </c>
      <c r="C56" s="22">
        <v>4</v>
      </c>
      <c r="D56" s="22"/>
      <c r="E56" s="22"/>
      <c r="F56" s="22">
        <v>4</v>
      </c>
      <c r="G56" s="22">
        <v>30</v>
      </c>
      <c r="H56" s="23">
        <v>0</v>
      </c>
      <c r="I56" s="23">
        <v>0</v>
      </c>
      <c r="J56" s="23">
        <v>0</v>
      </c>
      <c r="K56" s="23">
        <v>30</v>
      </c>
      <c r="L56" s="23">
        <v>0</v>
      </c>
      <c r="M56" s="23">
        <v>0</v>
      </c>
      <c r="N56" s="21"/>
    </row>
    <row r="57" spans="1:14" ht="12.75">
      <c r="A57" s="35">
        <v>6</v>
      </c>
      <c r="B57" s="35" t="s">
        <v>31</v>
      </c>
      <c r="C57" s="36"/>
      <c r="D57" s="37"/>
      <c r="E57" s="36">
        <v>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5" t="s">
        <v>32</v>
      </c>
    </row>
    <row r="58" spans="1:14" ht="12.75">
      <c r="A58" s="27">
        <v>7</v>
      </c>
      <c r="B58" s="27" t="s">
        <v>30</v>
      </c>
      <c r="C58" s="17"/>
      <c r="D58" s="42"/>
      <c r="E58" s="17">
        <v>4</v>
      </c>
      <c r="F58" s="17">
        <v>0</v>
      </c>
      <c r="G58" s="17">
        <v>15</v>
      </c>
      <c r="H58" s="28">
        <v>0</v>
      </c>
      <c r="I58" s="28">
        <v>0</v>
      </c>
      <c r="J58" s="28">
        <v>0</v>
      </c>
      <c r="K58" s="28">
        <v>0</v>
      </c>
      <c r="L58" s="28">
        <v>15</v>
      </c>
      <c r="M58" s="28">
        <v>0</v>
      </c>
      <c r="N58" s="35"/>
    </row>
    <row r="59" spans="1:14" s="41" customFormat="1" ht="12.75">
      <c r="A59" s="35">
        <v>8</v>
      </c>
      <c r="B59" s="51" t="s">
        <v>20</v>
      </c>
      <c r="C59" s="37">
        <v>4</v>
      </c>
      <c r="D59" s="37" t="s">
        <v>130</v>
      </c>
      <c r="E59" s="37"/>
      <c r="F59" s="36">
        <v>3</v>
      </c>
      <c r="G59" s="37">
        <v>60</v>
      </c>
      <c r="H59" s="36">
        <v>0</v>
      </c>
      <c r="I59" s="36">
        <v>30</v>
      </c>
      <c r="J59" s="36">
        <v>0</v>
      </c>
      <c r="K59" s="36">
        <v>0</v>
      </c>
      <c r="L59" s="36">
        <v>30</v>
      </c>
      <c r="M59" s="36">
        <v>0</v>
      </c>
      <c r="N59" s="35" t="s">
        <v>152</v>
      </c>
    </row>
    <row r="60" spans="1:14" s="41" customFormat="1" ht="12.75">
      <c r="A60" s="35">
        <v>9</v>
      </c>
      <c r="B60" s="35" t="s">
        <v>58</v>
      </c>
      <c r="C60" s="37"/>
      <c r="D60" s="37" t="s">
        <v>129</v>
      </c>
      <c r="E60" s="37"/>
      <c r="F60" s="36">
        <v>1</v>
      </c>
      <c r="G60" s="37">
        <v>60</v>
      </c>
      <c r="H60" s="36">
        <v>0</v>
      </c>
      <c r="I60" s="36">
        <v>30</v>
      </c>
      <c r="J60" s="36">
        <v>0</v>
      </c>
      <c r="K60" s="36">
        <v>0</v>
      </c>
      <c r="L60" s="36">
        <v>30</v>
      </c>
      <c r="M60" s="36">
        <v>0</v>
      </c>
      <c r="N60" s="35" t="s">
        <v>153</v>
      </c>
    </row>
    <row r="61" spans="1:14" s="41" customFormat="1" ht="12.75">
      <c r="A61" s="35">
        <v>10</v>
      </c>
      <c r="B61" s="35" t="s">
        <v>59</v>
      </c>
      <c r="C61" s="37"/>
      <c r="D61" s="37"/>
      <c r="E61" s="37">
        <v>3</v>
      </c>
      <c r="F61" s="36">
        <v>0</v>
      </c>
      <c r="G61" s="37">
        <v>15</v>
      </c>
      <c r="H61" s="36">
        <v>0</v>
      </c>
      <c r="I61" s="36">
        <v>15</v>
      </c>
      <c r="J61" s="36">
        <v>0</v>
      </c>
      <c r="K61" s="36">
        <v>0</v>
      </c>
      <c r="L61" s="36">
        <v>0</v>
      </c>
      <c r="M61" s="36">
        <v>0</v>
      </c>
      <c r="N61" s="35"/>
    </row>
    <row r="62" spans="1:14" ht="12.75">
      <c r="A62" s="3">
        <v>11</v>
      </c>
      <c r="B62" s="3" t="s">
        <v>67</v>
      </c>
      <c r="C62" s="2"/>
      <c r="D62" s="4">
        <v>3</v>
      </c>
      <c r="E62" s="2"/>
      <c r="F62" s="2">
        <v>1</v>
      </c>
      <c r="G62" s="2">
        <v>14</v>
      </c>
      <c r="H62" s="2">
        <v>0</v>
      </c>
      <c r="I62" s="2">
        <v>0</v>
      </c>
      <c r="J62" s="2">
        <v>14</v>
      </c>
      <c r="K62" s="2">
        <v>0</v>
      </c>
      <c r="L62" s="2">
        <v>0</v>
      </c>
      <c r="M62" s="2">
        <v>0</v>
      </c>
      <c r="N62" s="3"/>
    </row>
    <row r="63" spans="1:14" ht="12.75">
      <c r="A63" s="3"/>
      <c r="B63" s="44" t="s">
        <v>53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ht="12.75">
      <c r="A64" s="3">
        <v>12</v>
      </c>
      <c r="B64" s="3" t="s">
        <v>81</v>
      </c>
      <c r="C64" s="2"/>
      <c r="D64" s="2">
        <v>3</v>
      </c>
      <c r="E64" s="2"/>
      <c r="F64" s="2">
        <v>1</v>
      </c>
      <c r="G64" s="2">
        <v>25</v>
      </c>
      <c r="H64" s="5">
        <v>25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"/>
    </row>
    <row r="65" spans="1:14" ht="12.75">
      <c r="A65" s="3">
        <v>13</v>
      </c>
      <c r="B65" s="3" t="s">
        <v>82</v>
      </c>
      <c r="C65" s="2"/>
      <c r="D65" s="2">
        <v>3</v>
      </c>
      <c r="E65" s="2"/>
      <c r="F65" s="2">
        <v>2</v>
      </c>
      <c r="G65" s="2">
        <v>45</v>
      </c>
      <c r="H65" s="5">
        <v>30</v>
      </c>
      <c r="I65" s="5">
        <v>15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20" customFormat="1" ht="12.75">
      <c r="A66" s="27">
        <v>14</v>
      </c>
      <c r="B66" s="3" t="s">
        <v>83</v>
      </c>
      <c r="C66" s="17"/>
      <c r="D66" s="2">
        <v>3</v>
      </c>
      <c r="E66" s="17"/>
      <c r="F66" s="17">
        <v>1</v>
      </c>
      <c r="G66" s="17">
        <v>10</v>
      </c>
      <c r="H66" s="28">
        <v>10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7"/>
    </row>
    <row r="67" spans="1:14" ht="12.75">
      <c r="A67" s="3">
        <v>16</v>
      </c>
      <c r="B67" s="3" t="s">
        <v>85</v>
      </c>
      <c r="C67" s="2"/>
      <c r="D67" s="2">
        <v>3</v>
      </c>
      <c r="E67" s="2"/>
      <c r="F67" s="2">
        <v>2</v>
      </c>
      <c r="G67" s="2">
        <v>30</v>
      </c>
      <c r="H67" s="5">
        <v>15</v>
      </c>
      <c r="I67" s="5">
        <v>15</v>
      </c>
      <c r="J67" s="5">
        <v>0</v>
      </c>
      <c r="K67" s="5">
        <v>0</v>
      </c>
      <c r="L67" s="5">
        <v>0</v>
      </c>
      <c r="M67" s="5">
        <v>0</v>
      </c>
      <c r="N67" s="3"/>
    </row>
    <row r="68" spans="1:14" ht="12.75">
      <c r="A68" s="3">
        <v>17</v>
      </c>
      <c r="B68" s="3" t="s">
        <v>86</v>
      </c>
      <c r="C68" s="2">
        <v>3</v>
      </c>
      <c r="D68" s="2">
        <v>3</v>
      </c>
      <c r="E68" s="2"/>
      <c r="F68" s="2">
        <v>2</v>
      </c>
      <c r="G68" s="2">
        <v>20</v>
      </c>
      <c r="H68" s="5">
        <v>12</v>
      </c>
      <c r="I68" s="5">
        <v>8</v>
      </c>
      <c r="J68" s="5">
        <v>0</v>
      </c>
      <c r="K68" s="5">
        <v>0</v>
      </c>
      <c r="L68" s="5">
        <v>0</v>
      </c>
      <c r="M68" s="5">
        <v>0</v>
      </c>
      <c r="N68" s="3"/>
    </row>
    <row r="69" spans="1:14" ht="12.75">
      <c r="A69" s="27">
        <v>20</v>
      </c>
      <c r="B69" s="27" t="s">
        <v>60</v>
      </c>
      <c r="C69" s="2"/>
      <c r="D69" s="2">
        <v>3</v>
      </c>
      <c r="E69" s="2"/>
      <c r="F69" s="2">
        <v>1</v>
      </c>
      <c r="G69" s="2">
        <v>10</v>
      </c>
      <c r="H69" s="5">
        <v>10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"/>
    </row>
    <row r="70" spans="1:14" s="20" customFormat="1" ht="12.75">
      <c r="A70" s="27">
        <v>15</v>
      </c>
      <c r="B70" s="3" t="s">
        <v>84</v>
      </c>
      <c r="C70" s="17"/>
      <c r="D70" s="2">
        <v>4</v>
      </c>
      <c r="E70" s="17"/>
      <c r="F70" s="17">
        <v>1</v>
      </c>
      <c r="G70" s="17">
        <v>15</v>
      </c>
      <c r="H70" s="28">
        <v>0</v>
      </c>
      <c r="I70" s="28">
        <v>0</v>
      </c>
      <c r="J70" s="28">
        <v>0</v>
      </c>
      <c r="K70" s="28">
        <v>8</v>
      </c>
      <c r="L70" s="28">
        <v>7</v>
      </c>
      <c r="M70" s="28">
        <v>0</v>
      </c>
      <c r="N70" s="27"/>
    </row>
    <row r="71" spans="1:14" ht="12.75">
      <c r="A71" s="3">
        <v>18</v>
      </c>
      <c r="B71" s="3" t="s">
        <v>87</v>
      </c>
      <c r="C71" s="2"/>
      <c r="D71" s="2">
        <v>4</v>
      </c>
      <c r="E71" s="2"/>
      <c r="F71" s="2">
        <v>2</v>
      </c>
      <c r="G71" s="2">
        <v>30</v>
      </c>
      <c r="H71" s="5">
        <v>0</v>
      </c>
      <c r="I71" s="5">
        <v>0</v>
      </c>
      <c r="J71" s="5">
        <v>0</v>
      </c>
      <c r="K71" s="5">
        <v>15</v>
      </c>
      <c r="L71" s="5">
        <v>0</v>
      </c>
      <c r="M71" s="5">
        <v>15</v>
      </c>
      <c r="N71" s="3"/>
    </row>
    <row r="72" spans="1:14" s="62" customFormat="1" ht="25.5">
      <c r="A72" s="58">
        <v>19</v>
      </c>
      <c r="B72" s="59" t="s">
        <v>88</v>
      </c>
      <c r="C72" s="60"/>
      <c r="D72" s="55">
        <v>4</v>
      </c>
      <c r="E72" s="55"/>
      <c r="F72" s="55">
        <v>1</v>
      </c>
      <c r="G72" s="55">
        <v>15</v>
      </c>
      <c r="H72" s="61">
        <v>0</v>
      </c>
      <c r="I72" s="61">
        <v>0</v>
      </c>
      <c r="J72" s="61">
        <v>0</v>
      </c>
      <c r="K72" s="61">
        <v>7</v>
      </c>
      <c r="L72" s="61">
        <v>8</v>
      </c>
      <c r="M72" s="61">
        <v>0</v>
      </c>
      <c r="N72" s="53"/>
    </row>
    <row r="73" spans="1:14" ht="12.75">
      <c r="A73" s="27">
        <v>21</v>
      </c>
      <c r="B73" s="3" t="s">
        <v>167</v>
      </c>
      <c r="C73" s="2">
        <v>4</v>
      </c>
      <c r="D73" s="2">
        <v>4</v>
      </c>
      <c r="E73" s="2"/>
      <c r="F73" s="2">
        <v>2</v>
      </c>
      <c r="G73" s="2">
        <v>35</v>
      </c>
      <c r="H73" s="5">
        <v>0</v>
      </c>
      <c r="I73" s="5">
        <v>0</v>
      </c>
      <c r="J73" s="5">
        <v>0</v>
      </c>
      <c r="K73" s="5">
        <v>20</v>
      </c>
      <c r="L73" s="5">
        <v>15</v>
      </c>
      <c r="M73" s="5">
        <v>0</v>
      </c>
      <c r="N73" s="3"/>
    </row>
    <row r="74" spans="1:14" ht="12.75">
      <c r="A74" s="27">
        <v>22</v>
      </c>
      <c r="B74" s="3" t="s">
        <v>148</v>
      </c>
      <c r="C74" s="2"/>
      <c r="D74" s="2">
        <v>4</v>
      </c>
      <c r="E74" s="2"/>
      <c r="F74" s="2">
        <v>2</v>
      </c>
      <c r="G74" s="2">
        <v>30</v>
      </c>
      <c r="H74" s="5">
        <v>0</v>
      </c>
      <c r="I74" s="5">
        <v>0</v>
      </c>
      <c r="J74" s="5">
        <v>0</v>
      </c>
      <c r="K74" s="5">
        <v>15</v>
      </c>
      <c r="L74" s="5">
        <v>0</v>
      </c>
      <c r="M74" s="5">
        <v>15</v>
      </c>
      <c r="N74" s="3"/>
    </row>
    <row r="75" spans="1:14" ht="12.75">
      <c r="A75" s="27">
        <v>23</v>
      </c>
      <c r="B75" s="27" t="s">
        <v>89</v>
      </c>
      <c r="C75" s="2"/>
      <c r="D75" s="2">
        <v>4</v>
      </c>
      <c r="E75" s="2"/>
      <c r="F75" s="2">
        <v>1</v>
      </c>
      <c r="G75" s="2">
        <v>10</v>
      </c>
      <c r="H75" s="5">
        <v>0</v>
      </c>
      <c r="I75" s="5">
        <v>0</v>
      </c>
      <c r="J75" s="5">
        <v>0</v>
      </c>
      <c r="K75" s="5">
        <v>0</v>
      </c>
      <c r="L75" s="5">
        <v>10</v>
      </c>
      <c r="M75" s="5">
        <v>0</v>
      </c>
      <c r="N75" s="3"/>
    </row>
    <row r="76" spans="1:14" ht="12.75">
      <c r="A76" s="11"/>
      <c r="B76" s="11" t="s">
        <v>27</v>
      </c>
      <c r="C76" s="12">
        <f>COUNT(C52:C75)</f>
        <v>8</v>
      </c>
      <c r="D76" s="12"/>
      <c r="E76" s="11"/>
      <c r="F76" s="12">
        <f aca="true" t="shared" si="8" ref="F76:M76">SUM(F52:F75)</f>
        <v>60</v>
      </c>
      <c r="G76" s="12">
        <f t="shared" si="8"/>
        <v>687</v>
      </c>
      <c r="H76" s="12">
        <f t="shared" si="8"/>
        <v>164</v>
      </c>
      <c r="I76" s="12">
        <f t="shared" si="8"/>
        <v>166</v>
      </c>
      <c r="J76" s="12">
        <f t="shared" si="8"/>
        <v>14</v>
      </c>
      <c r="K76" s="12">
        <f t="shared" si="8"/>
        <v>140</v>
      </c>
      <c r="L76" s="12">
        <f t="shared" si="8"/>
        <v>158</v>
      </c>
      <c r="M76" s="12">
        <f t="shared" si="8"/>
        <v>45</v>
      </c>
      <c r="N76" s="11"/>
    </row>
    <row r="77" spans="1:14" ht="12.75">
      <c r="A77" s="1"/>
      <c r="B77" s="18" t="s">
        <v>48</v>
      </c>
      <c r="C77" s="19"/>
      <c r="D77" s="19"/>
      <c r="E77" s="19"/>
      <c r="F77" s="13"/>
      <c r="G77" s="107">
        <f>SUM(H76:J76)</f>
        <v>344</v>
      </c>
      <c r="H77" s="107"/>
      <c r="I77" s="107"/>
      <c r="J77" s="107">
        <f>SUM(K76:M76)</f>
        <v>343</v>
      </c>
      <c r="K77" s="107"/>
      <c r="L77" s="107"/>
      <c r="M77" s="10"/>
      <c r="N77" s="9"/>
    </row>
    <row r="78" spans="1:14" ht="12.75">
      <c r="A78" s="1"/>
      <c r="B78" s="73" t="s">
        <v>46</v>
      </c>
      <c r="C78" s="19"/>
      <c r="D78" s="19"/>
      <c r="E78" s="19"/>
      <c r="F78" s="73">
        <f>SUM(F52:F75)</f>
        <v>60</v>
      </c>
      <c r="G78" s="74" t="s">
        <v>139</v>
      </c>
      <c r="H78" s="74" t="s">
        <v>140</v>
      </c>
      <c r="I78" s="68"/>
      <c r="J78" s="68"/>
      <c r="K78" s="68"/>
      <c r="L78" s="68"/>
      <c r="M78" s="10"/>
      <c r="N78" s="9"/>
    </row>
    <row r="79" spans="1:14" ht="12.75">
      <c r="A79" s="1"/>
      <c r="B79" s="75" t="s">
        <v>155</v>
      </c>
      <c r="C79" s="19"/>
      <c r="D79" s="19"/>
      <c r="E79" s="19"/>
      <c r="F79" s="76">
        <f>SUM(F52:F62)</f>
        <v>42</v>
      </c>
      <c r="G79" s="74">
        <f>+F52+F54+F55+F62-9</f>
        <v>18</v>
      </c>
      <c r="H79" s="74">
        <f>F79-G79</f>
        <v>24</v>
      </c>
      <c r="I79" s="68"/>
      <c r="J79" s="86" t="s">
        <v>157</v>
      </c>
      <c r="M79" s="10"/>
      <c r="N79" s="9"/>
    </row>
    <row r="80" spans="1:14" ht="12.75">
      <c r="A80" s="1"/>
      <c r="B80" s="75" t="s">
        <v>156</v>
      </c>
      <c r="C80" s="19"/>
      <c r="D80" s="19"/>
      <c r="E80" s="19"/>
      <c r="F80" s="76">
        <f>SUM(F64:F75)</f>
        <v>18</v>
      </c>
      <c r="G80" s="74">
        <f>SUM(F64:F69)</f>
        <v>9</v>
      </c>
      <c r="H80" s="74">
        <f>F80-G80</f>
        <v>9</v>
      </c>
      <c r="I80" s="68"/>
      <c r="J80" s="86" t="s">
        <v>161</v>
      </c>
      <c r="M80" s="10"/>
      <c r="N80" s="9"/>
    </row>
    <row r="81" spans="1:14" ht="12.75">
      <c r="A81" s="1"/>
      <c r="B81" s="75"/>
      <c r="C81" s="19"/>
      <c r="D81" s="19"/>
      <c r="E81" s="19"/>
      <c r="F81" s="76"/>
      <c r="G81" s="73">
        <f>SUM(G79:G80)</f>
        <v>27</v>
      </c>
      <c r="H81" s="73">
        <f>SUM(H79:H80)</f>
        <v>33</v>
      </c>
      <c r="I81" s="68"/>
      <c r="J81" s="68"/>
      <c r="K81" s="68"/>
      <c r="L81" s="68"/>
      <c r="M81" s="10"/>
      <c r="N81" s="9"/>
    </row>
    <row r="82" spans="2:5" ht="12.75">
      <c r="B82" s="90" t="s">
        <v>64</v>
      </c>
      <c r="C82" s="91"/>
      <c r="D82" s="91"/>
      <c r="E82" s="91"/>
    </row>
    <row r="83" spans="1:14" ht="12.75">
      <c r="A83" s="40"/>
      <c r="B83" s="40" t="s">
        <v>50</v>
      </c>
      <c r="C83" s="40"/>
      <c r="D83" s="40"/>
      <c r="E83" s="40"/>
      <c r="F83" s="40">
        <f aca="true" t="shared" si="9" ref="F83:M83">SUM(F52:F55)</f>
        <v>32</v>
      </c>
      <c r="G83" s="40">
        <f t="shared" si="9"/>
        <v>218</v>
      </c>
      <c r="H83" s="40">
        <f t="shared" si="9"/>
        <v>62</v>
      </c>
      <c r="I83" s="40">
        <f t="shared" si="9"/>
        <v>53</v>
      </c>
      <c r="J83" s="40">
        <f t="shared" si="9"/>
        <v>0</v>
      </c>
      <c r="K83" s="40">
        <f t="shared" si="9"/>
        <v>45</v>
      </c>
      <c r="L83" s="40">
        <f t="shared" si="9"/>
        <v>43</v>
      </c>
      <c r="M83" s="40">
        <f t="shared" si="9"/>
        <v>15</v>
      </c>
      <c r="N83" s="40"/>
    </row>
    <row r="84" spans="1:14" ht="12.75">
      <c r="A84" s="25"/>
      <c r="B84" s="25" t="s">
        <v>51</v>
      </c>
      <c r="C84" s="25"/>
      <c r="D84" s="25"/>
      <c r="E84" s="25"/>
      <c r="F84" s="25">
        <f aca="true" t="shared" si="10" ref="F84:M84">SUM(F56:F56)</f>
        <v>4</v>
      </c>
      <c r="G84" s="25">
        <f t="shared" si="10"/>
        <v>30</v>
      </c>
      <c r="H84" s="25">
        <f t="shared" si="10"/>
        <v>0</v>
      </c>
      <c r="I84" s="25">
        <f t="shared" si="10"/>
        <v>0</v>
      </c>
      <c r="J84" s="25">
        <f t="shared" si="10"/>
        <v>0</v>
      </c>
      <c r="K84" s="25">
        <f t="shared" si="10"/>
        <v>30</v>
      </c>
      <c r="L84" s="25">
        <f t="shared" si="10"/>
        <v>0</v>
      </c>
      <c r="M84" s="25">
        <f t="shared" si="10"/>
        <v>0</v>
      </c>
      <c r="N84" s="25"/>
    </row>
    <row r="85" spans="1:14" ht="12.75">
      <c r="A85" s="41"/>
      <c r="B85" s="41" t="s">
        <v>31</v>
      </c>
      <c r="C85" s="41"/>
      <c r="D85" s="41"/>
      <c r="E85" s="41"/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/>
    </row>
    <row r="86" spans="2:13" s="41" customFormat="1" ht="12.75">
      <c r="B86" s="41" t="s">
        <v>123</v>
      </c>
      <c r="F86" s="41">
        <f>SUM(F59:F60)</f>
        <v>4</v>
      </c>
      <c r="G86" s="41">
        <f>SUM(G59:G60)</f>
        <v>120</v>
      </c>
      <c r="H86" s="41">
        <f aca="true" t="shared" si="11" ref="H86:M86">SUM(H59:H60)</f>
        <v>0</v>
      </c>
      <c r="I86" s="41">
        <f t="shared" si="11"/>
        <v>60</v>
      </c>
      <c r="J86" s="41">
        <f t="shared" si="11"/>
        <v>0</v>
      </c>
      <c r="K86" s="41">
        <f t="shared" si="11"/>
        <v>0</v>
      </c>
      <c r="L86" s="41">
        <f t="shared" si="11"/>
        <v>60</v>
      </c>
      <c r="M86" s="41">
        <f t="shared" si="11"/>
        <v>0</v>
      </c>
    </row>
    <row r="87" spans="2:13" s="41" customFormat="1" ht="12.75">
      <c r="B87" s="41" t="s">
        <v>122</v>
      </c>
      <c r="F87" s="41">
        <f>SUM(F61:F61)</f>
        <v>0</v>
      </c>
      <c r="G87" s="41">
        <f>SUM(G61:G61)</f>
        <v>15</v>
      </c>
      <c r="H87" s="41">
        <f aca="true" t="shared" si="12" ref="H87:M87">SUM(H61:H61)</f>
        <v>0</v>
      </c>
      <c r="I87" s="41">
        <f t="shared" si="12"/>
        <v>15</v>
      </c>
      <c r="J87" s="41">
        <f t="shared" si="12"/>
        <v>0</v>
      </c>
      <c r="K87" s="41">
        <f t="shared" si="12"/>
        <v>0</v>
      </c>
      <c r="L87" s="41">
        <f t="shared" si="12"/>
        <v>0</v>
      </c>
      <c r="M87" s="41">
        <f t="shared" si="12"/>
        <v>0</v>
      </c>
    </row>
    <row r="88" spans="2:13" ht="12.75">
      <c r="B88" s="20" t="s">
        <v>52</v>
      </c>
      <c r="F88" s="84">
        <f>SUM(F83:F87)</f>
        <v>41</v>
      </c>
      <c r="G88" s="84">
        <f>SUM(G83:G87)</f>
        <v>383</v>
      </c>
      <c r="H88" s="84">
        <f aca="true" t="shared" si="13" ref="H88:M88">SUM(H83:H87)</f>
        <v>62</v>
      </c>
      <c r="I88" s="84">
        <f t="shared" si="13"/>
        <v>128</v>
      </c>
      <c r="J88" s="84">
        <f t="shared" si="13"/>
        <v>0</v>
      </c>
      <c r="K88" s="84">
        <f t="shared" si="13"/>
        <v>75</v>
      </c>
      <c r="L88" s="84">
        <f t="shared" si="13"/>
        <v>103</v>
      </c>
      <c r="M88" s="84">
        <f t="shared" si="13"/>
        <v>15</v>
      </c>
    </row>
    <row r="89" spans="2:13" ht="12.75">
      <c r="B89" s="20"/>
      <c r="F89" s="84"/>
      <c r="G89" s="84"/>
      <c r="H89" s="84"/>
      <c r="I89" s="84"/>
      <c r="J89" s="84"/>
      <c r="K89" s="84"/>
      <c r="L89" s="84"/>
      <c r="M89" s="84"/>
    </row>
    <row r="90" ht="12.75">
      <c r="B90" s="41"/>
    </row>
    <row r="91" spans="2:13" ht="12.75">
      <c r="B91" s="15" t="s">
        <v>158</v>
      </c>
      <c r="D91" s="15"/>
      <c r="E91" s="20" t="s">
        <v>40</v>
      </c>
      <c r="F91" s="20" t="s">
        <v>0</v>
      </c>
      <c r="G91" s="20"/>
      <c r="H91" s="15"/>
      <c r="I91" s="15"/>
      <c r="J91" s="15"/>
      <c r="K91" s="15"/>
      <c r="L91" s="15"/>
      <c r="M91" s="15"/>
    </row>
    <row r="92" spans="2:13" ht="12.75">
      <c r="B92" t="s">
        <v>1</v>
      </c>
      <c r="D92" s="16"/>
      <c r="E92" s="69">
        <f>G92/G95</f>
        <v>0.41788321167883213</v>
      </c>
      <c r="F92" s="20" t="s">
        <v>41</v>
      </c>
      <c r="G92" s="20">
        <f>H124+K124</f>
        <v>229</v>
      </c>
      <c r="H92" s="15"/>
      <c r="I92" s="15"/>
      <c r="J92" s="15"/>
      <c r="K92" s="15"/>
      <c r="L92" s="15"/>
      <c r="M92" s="15"/>
    </row>
    <row r="93" spans="2:13" ht="12.75">
      <c r="B93" t="s">
        <v>57</v>
      </c>
      <c r="D93" s="16"/>
      <c r="E93" s="69">
        <f>G93/G95</f>
        <v>0.45072992700729925</v>
      </c>
      <c r="F93" s="20" t="s">
        <v>42</v>
      </c>
      <c r="G93" s="20">
        <f>I124+L124</f>
        <v>247</v>
      </c>
      <c r="H93" s="15"/>
      <c r="I93" s="15"/>
      <c r="J93" s="15"/>
      <c r="K93" s="15"/>
      <c r="L93" s="15"/>
      <c r="M93" s="15"/>
    </row>
    <row r="94" spans="2:13" ht="12.75">
      <c r="B94" t="s">
        <v>33</v>
      </c>
      <c r="D94" s="16"/>
      <c r="E94" s="69">
        <f>G94/G95</f>
        <v>0.13138686131386862</v>
      </c>
      <c r="F94" s="20" t="s">
        <v>43</v>
      </c>
      <c r="G94" s="20">
        <f>J124+M124</f>
        <v>72</v>
      </c>
      <c r="H94" s="15"/>
      <c r="I94" s="15"/>
      <c r="J94" s="15"/>
      <c r="K94" s="15"/>
      <c r="L94" s="15"/>
      <c r="M94" s="15"/>
    </row>
    <row r="95" spans="2:13" ht="12.75">
      <c r="B95" t="s">
        <v>61</v>
      </c>
      <c r="D95" s="15"/>
      <c r="E95" s="69">
        <f>SUM(E92:E94)</f>
        <v>1</v>
      </c>
      <c r="F95" s="20" t="s">
        <v>3</v>
      </c>
      <c r="G95" s="20">
        <f>SUM(G92:G94)</f>
        <v>548</v>
      </c>
      <c r="H95" s="15"/>
      <c r="I95" s="15"/>
      <c r="J95" s="15"/>
      <c r="K95" s="15"/>
      <c r="L95" s="15"/>
      <c r="M95" s="15"/>
    </row>
    <row r="96" ht="12.75">
      <c r="B96" t="s">
        <v>138</v>
      </c>
    </row>
    <row r="97" spans="1:14" ht="25.5">
      <c r="A97" s="100" t="s">
        <v>34</v>
      </c>
      <c r="B97" s="101" t="s">
        <v>4</v>
      </c>
      <c r="C97" s="104" t="s">
        <v>5</v>
      </c>
      <c r="D97" s="105"/>
      <c r="E97" s="106"/>
      <c r="F97" s="77" t="s">
        <v>6</v>
      </c>
      <c r="G97" s="104" t="s">
        <v>7</v>
      </c>
      <c r="H97" s="105"/>
      <c r="I97" s="105"/>
      <c r="J97" s="105"/>
      <c r="K97" s="105"/>
      <c r="L97" s="105"/>
      <c r="M97" s="106"/>
      <c r="N97" s="92" t="s">
        <v>8</v>
      </c>
    </row>
    <row r="98" spans="1:14" ht="12.75">
      <c r="A98" s="100"/>
      <c r="B98" s="102"/>
      <c r="C98" s="78" t="s">
        <v>9</v>
      </c>
      <c r="D98" s="78" t="s">
        <v>10</v>
      </c>
      <c r="E98" s="79" t="s">
        <v>11</v>
      </c>
      <c r="F98" s="95" t="s">
        <v>46</v>
      </c>
      <c r="G98" s="79" t="s">
        <v>3</v>
      </c>
      <c r="H98" s="97" t="s">
        <v>134</v>
      </c>
      <c r="I98" s="98"/>
      <c r="J98" s="99"/>
      <c r="K98" s="97" t="s">
        <v>135</v>
      </c>
      <c r="L98" s="98"/>
      <c r="M98" s="99"/>
      <c r="N98" s="93"/>
    </row>
    <row r="99" spans="1:14" ht="12.75">
      <c r="A99" s="100"/>
      <c r="B99" s="103"/>
      <c r="C99" s="81"/>
      <c r="D99" s="81" t="s">
        <v>14</v>
      </c>
      <c r="E99" s="82" t="s">
        <v>15</v>
      </c>
      <c r="F99" s="96"/>
      <c r="G99" s="82" t="s">
        <v>16</v>
      </c>
      <c r="H99" s="80" t="s">
        <v>17</v>
      </c>
      <c r="I99" s="55" t="s">
        <v>18</v>
      </c>
      <c r="J99" s="55" t="s">
        <v>19</v>
      </c>
      <c r="K99" s="55" t="s">
        <v>17</v>
      </c>
      <c r="L99" s="55" t="s">
        <v>18</v>
      </c>
      <c r="M99" s="55" t="s">
        <v>19</v>
      </c>
      <c r="N99" s="94"/>
    </row>
    <row r="100" spans="1:14" ht="12.75">
      <c r="A100" s="30">
        <v>1</v>
      </c>
      <c r="B100" s="30" t="s">
        <v>90</v>
      </c>
      <c r="C100" s="31">
        <v>5</v>
      </c>
      <c r="D100" s="31">
        <v>5</v>
      </c>
      <c r="E100" s="31"/>
      <c r="F100" s="32">
        <v>4</v>
      </c>
      <c r="G100" s="31">
        <v>30</v>
      </c>
      <c r="H100" s="32">
        <v>15</v>
      </c>
      <c r="I100" s="32">
        <v>0</v>
      </c>
      <c r="J100" s="32">
        <v>15</v>
      </c>
      <c r="K100" s="32">
        <v>0</v>
      </c>
      <c r="L100" s="32">
        <v>0</v>
      </c>
      <c r="M100" s="32">
        <v>0</v>
      </c>
      <c r="N100" s="30"/>
    </row>
    <row r="101" spans="1:14" ht="12.75">
      <c r="A101" s="30">
        <v>2</v>
      </c>
      <c r="B101" s="30" t="s">
        <v>36</v>
      </c>
      <c r="C101" s="32">
        <v>6</v>
      </c>
      <c r="D101" s="31">
        <v>6</v>
      </c>
      <c r="E101" s="32"/>
      <c r="F101" s="32">
        <v>4</v>
      </c>
      <c r="G101" s="32">
        <v>30</v>
      </c>
      <c r="H101" s="32">
        <v>0</v>
      </c>
      <c r="I101" s="32">
        <v>0</v>
      </c>
      <c r="J101" s="32">
        <v>0</v>
      </c>
      <c r="K101" s="32">
        <v>20</v>
      </c>
      <c r="L101" s="32">
        <v>10</v>
      </c>
      <c r="M101" s="32">
        <v>0</v>
      </c>
      <c r="N101" s="30"/>
    </row>
    <row r="102" spans="1:14" ht="12.75">
      <c r="A102" s="21">
        <v>3</v>
      </c>
      <c r="B102" s="45" t="s">
        <v>49</v>
      </c>
      <c r="C102" s="43">
        <v>5</v>
      </c>
      <c r="D102" s="43">
        <v>5</v>
      </c>
      <c r="E102" s="43"/>
      <c r="F102" s="22">
        <v>4</v>
      </c>
      <c r="G102" s="43">
        <v>35</v>
      </c>
      <c r="H102" s="22">
        <v>15</v>
      </c>
      <c r="I102" s="22">
        <v>20</v>
      </c>
      <c r="J102" s="22">
        <v>0</v>
      </c>
      <c r="K102" s="22">
        <v>0</v>
      </c>
      <c r="L102" s="22">
        <v>0</v>
      </c>
      <c r="M102" s="22">
        <v>0</v>
      </c>
      <c r="N102" s="21"/>
    </row>
    <row r="103" spans="1:14" ht="12.75">
      <c r="A103" s="21">
        <v>4</v>
      </c>
      <c r="B103" s="21" t="s">
        <v>91</v>
      </c>
      <c r="C103" s="43">
        <v>6</v>
      </c>
      <c r="D103" s="43">
        <v>6</v>
      </c>
      <c r="E103" s="43"/>
      <c r="F103" s="22">
        <v>3</v>
      </c>
      <c r="G103" s="43">
        <v>30</v>
      </c>
      <c r="H103" s="22">
        <v>0</v>
      </c>
      <c r="I103" s="22">
        <v>0</v>
      </c>
      <c r="J103" s="22">
        <v>0</v>
      </c>
      <c r="K103" s="22">
        <v>16</v>
      </c>
      <c r="L103" s="22">
        <v>14</v>
      </c>
      <c r="M103" s="22">
        <v>0</v>
      </c>
      <c r="N103" s="21"/>
    </row>
    <row r="104" spans="1:14" ht="12.75">
      <c r="A104" s="21">
        <v>5</v>
      </c>
      <c r="B104" s="21" t="s">
        <v>92</v>
      </c>
      <c r="C104" s="22">
        <v>6</v>
      </c>
      <c r="D104" s="43">
        <v>6</v>
      </c>
      <c r="E104" s="22"/>
      <c r="F104" s="22">
        <v>3</v>
      </c>
      <c r="G104" s="22">
        <v>30</v>
      </c>
      <c r="H104" s="22">
        <v>0</v>
      </c>
      <c r="I104" s="22">
        <v>0</v>
      </c>
      <c r="J104" s="22">
        <v>0</v>
      </c>
      <c r="K104" s="22">
        <v>16</v>
      </c>
      <c r="L104" s="22">
        <v>14</v>
      </c>
      <c r="M104" s="22">
        <v>0</v>
      </c>
      <c r="N104" s="21"/>
    </row>
    <row r="105" spans="1:14" ht="12.75">
      <c r="A105" s="21">
        <v>6</v>
      </c>
      <c r="B105" s="21" t="s">
        <v>93</v>
      </c>
      <c r="C105" s="22">
        <v>6</v>
      </c>
      <c r="D105" s="22">
        <v>6</v>
      </c>
      <c r="E105" s="22"/>
      <c r="F105" s="22">
        <v>3</v>
      </c>
      <c r="G105" s="22">
        <v>30</v>
      </c>
      <c r="H105" s="22">
        <v>0</v>
      </c>
      <c r="I105" s="22">
        <v>0</v>
      </c>
      <c r="J105" s="22">
        <v>0</v>
      </c>
      <c r="K105" s="22">
        <v>20</v>
      </c>
      <c r="L105" s="22">
        <v>10</v>
      </c>
      <c r="M105" s="22">
        <v>0</v>
      </c>
      <c r="N105" s="21"/>
    </row>
    <row r="106" spans="1:14" s="67" customFormat="1" ht="12.75">
      <c r="A106" s="63">
        <v>7</v>
      </c>
      <c r="B106" s="63" t="s">
        <v>137</v>
      </c>
      <c r="C106" s="64">
        <v>5</v>
      </c>
      <c r="D106" s="64">
        <v>5</v>
      </c>
      <c r="E106" s="64"/>
      <c r="F106" s="65">
        <v>4</v>
      </c>
      <c r="G106" s="64">
        <v>43</v>
      </c>
      <c r="H106" s="65">
        <v>25</v>
      </c>
      <c r="I106" s="65">
        <v>18</v>
      </c>
      <c r="J106" s="65">
        <v>0</v>
      </c>
      <c r="K106" s="65">
        <v>0</v>
      </c>
      <c r="L106" s="65">
        <v>0</v>
      </c>
      <c r="M106" s="65">
        <v>0</v>
      </c>
      <c r="N106" s="63"/>
    </row>
    <row r="107" spans="1:14" ht="12.75">
      <c r="A107" s="3">
        <v>8</v>
      </c>
      <c r="B107" s="3" t="s">
        <v>94</v>
      </c>
      <c r="C107" s="2"/>
      <c r="D107" s="4">
        <v>5</v>
      </c>
      <c r="E107" s="2"/>
      <c r="F107" s="2">
        <v>2</v>
      </c>
      <c r="G107" s="2">
        <v>30</v>
      </c>
      <c r="H107" s="2">
        <v>16</v>
      </c>
      <c r="I107" s="2">
        <v>14</v>
      </c>
      <c r="J107" s="2">
        <v>0</v>
      </c>
      <c r="K107" s="2">
        <v>0</v>
      </c>
      <c r="L107" s="2">
        <v>0</v>
      </c>
      <c r="M107" s="2">
        <v>0</v>
      </c>
      <c r="N107" s="3"/>
    </row>
    <row r="108" spans="1:14" ht="12.75">
      <c r="A108" s="3">
        <v>9</v>
      </c>
      <c r="B108" s="3" t="s">
        <v>35</v>
      </c>
      <c r="C108" s="2"/>
      <c r="D108" s="2">
        <v>5</v>
      </c>
      <c r="E108" s="2"/>
      <c r="F108" s="2">
        <v>3</v>
      </c>
      <c r="G108" s="2">
        <v>28</v>
      </c>
      <c r="H108" s="5">
        <v>10</v>
      </c>
      <c r="I108" s="5">
        <v>0</v>
      </c>
      <c r="J108" s="5">
        <v>18</v>
      </c>
      <c r="K108" s="5">
        <v>0</v>
      </c>
      <c r="L108" s="5">
        <v>0</v>
      </c>
      <c r="M108" s="5">
        <v>0</v>
      </c>
      <c r="N108" s="3"/>
    </row>
    <row r="109" spans="1:14" ht="12.75">
      <c r="A109" s="3">
        <f>A108+1</f>
        <v>10</v>
      </c>
      <c r="B109" s="3" t="s">
        <v>95</v>
      </c>
      <c r="C109" s="2"/>
      <c r="D109" s="4">
        <v>6</v>
      </c>
      <c r="E109" s="2"/>
      <c r="F109" s="2">
        <v>1</v>
      </c>
      <c r="G109" s="2">
        <v>14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14</v>
      </c>
      <c r="N109" s="3"/>
    </row>
    <row r="110" spans="1:14" ht="12.75">
      <c r="A110" s="3">
        <f>A109+1</f>
        <v>11</v>
      </c>
      <c r="B110" s="6" t="s">
        <v>30</v>
      </c>
      <c r="C110" s="7"/>
      <c r="D110" s="8"/>
      <c r="E110" s="7" t="s">
        <v>131</v>
      </c>
      <c r="F110" s="2">
        <v>10</v>
      </c>
      <c r="G110" s="2">
        <v>45</v>
      </c>
      <c r="H110" s="2">
        <v>0</v>
      </c>
      <c r="I110" s="2">
        <v>15</v>
      </c>
      <c r="J110" s="2">
        <v>0</v>
      </c>
      <c r="K110" s="2">
        <v>0</v>
      </c>
      <c r="L110" s="2">
        <v>30</v>
      </c>
      <c r="M110" s="2">
        <v>0</v>
      </c>
      <c r="N110" s="3" t="s">
        <v>146</v>
      </c>
    </row>
    <row r="111" spans="1:14" ht="12.75">
      <c r="A111" s="3">
        <f>A110+1</f>
        <v>12</v>
      </c>
      <c r="B111" s="6" t="s">
        <v>96</v>
      </c>
      <c r="C111" s="7"/>
      <c r="D111" s="8">
        <v>6</v>
      </c>
      <c r="E111" s="7"/>
      <c r="F111" s="2">
        <v>2</v>
      </c>
      <c r="G111" s="2">
        <v>28</v>
      </c>
      <c r="H111" s="2">
        <v>0</v>
      </c>
      <c r="I111" s="2">
        <v>0</v>
      </c>
      <c r="J111" s="2">
        <v>0</v>
      </c>
      <c r="K111" s="2">
        <v>18</v>
      </c>
      <c r="L111" s="2">
        <v>10</v>
      </c>
      <c r="M111" s="2">
        <v>0</v>
      </c>
      <c r="N111" s="3"/>
    </row>
    <row r="112" spans="1:14" ht="12.7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</row>
    <row r="113" spans="1:14" ht="12.75">
      <c r="A113" s="3"/>
      <c r="B113" s="47" t="s">
        <v>53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</row>
    <row r="114" spans="1:14" ht="12.75">
      <c r="A114" s="3">
        <v>13</v>
      </c>
      <c r="B114" s="3" t="s">
        <v>109</v>
      </c>
      <c r="C114" s="2"/>
      <c r="D114" s="2">
        <v>5</v>
      </c>
      <c r="E114" s="2"/>
      <c r="F114" s="2">
        <v>2</v>
      </c>
      <c r="G114" s="2">
        <v>10</v>
      </c>
      <c r="H114" s="2">
        <v>0</v>
      </c>
      <c r="I114" s="2">
        <v>10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ht="12.75">
      <c r="A115" s="3">
        <v>14</v>
      </c>
      <c r="B115" s="3" t="s">
        <v>168</v>
      </c>
      <c r="C115" s="2"/>
      <c r="D115" s="2">
        <v>5</v>
      </c>
      <c r="E115" s="2"/>
      <c r="F115" s="2">
        <v>3</v>
      </c>
      <c r="G115" s="2">
        <v>25</v>
      </c>
      <c r="H115" s="2">
        <v>10</v>
      </c>
      <c r="I115" s="2">
        <v>0</v>
      </c>
      <c r="J115" s="2">
        <v>15</v>
      </c>
      <c r="K115" s="2">
        <v>0</v>
      </c>
      <c r="L115" s="2">
        <v>0</v>
      </c>
      <c r="M115" s="2">
        <v>0</v>
      </c>
      <c r="N115" s="3"/>
    </row>
    <row r="116" spans="1:14" ht="12.75">
      <c r="A116" s="3">
        <v>15</v>
      </c>
      <c r="B116" s="3" t="s">
        <v>110</v>
      </c>
      <c r="C116" s="2"/>
      <c r="D116" s="2" t="s">
        <v>131</v>
      </c>
      <c r="E116" s="2"/>
      <c r="F116" s="2">
        <v>4</v>
      </c>
      <c r="G116" s="2">
        <v>40</v>
      </c>
      <c r="H116" s="2">
        <v>10</v>
      </c>
      <c r="I116" s="2">
        <v>10</v>
      </c>
      <c r="J116" s="2">
        <v>0</v>
      </c>
      <c r="K116" s="2">
        <v>10</v>
      </c>
      <c r="L116" s="2">
        <v>0</v>
      </c>
      <c r="M116" s="2">
        <v>10</v>
      </c>
      <c r="N116" s="3" t="s">
        <v>147</v>
      </c>
    </row>
    <row r="117" spans="1:14" ht="12.75">
      <c r="A117" s="3">
        <v>16</v>
      </c>
      <c r="B117" s="3" t="s">
        <v>111</v>
      </c>
      <c r="C117" s="2"/>
      <c r="D117" s="2">
        <v>5</v>
      </c>
      <c r="E117" s="2"/>
      <c r="F117" s="2">
        <v>2</v>
      </c>
      <c r="G117" s="2">
        <v>15</v>
      </c>
      <c r="H117" s="2">
        <v>7</v>
      </c>
      <c r="I117" s="2">
        <v>8</v>
      </c>
      <c r="J117" s="2">
        <v>0</v>
      </c>
      <c r="K117" s="2">
        <v>0</v>
      </c>
      <c r="L117" s="2">
        <v>0</v>
      </c>
      <c r="M117" s="2">
        <v>0</v>
      </c>
      <c r="N117" s="3"/>
    </row>
    <row r="118" spans="1:14" ht="12.75">
      <c r="A118" s="3">
        <v>17</v>
      </c>
      <c r="B118" s="3" t="s">
        <v>38</v>
      </c>
      <c r="C118" s="2"/>
      <c r="D118" s="2">
        <v>5</v>
      </c>
      <c r="E118" s="2"/>
      <c r="F118" s="2">
        <v>1</v>
      </c>
      <c r="G118" s="2">
        <v>10</v>
      </c>
      <c r="H118" s="2">
        <v>0</v>
      </c>
      <c r="I118" s="2">
        <v>10</v>
      </c>
      <c r="J118" s="2">
        <v>0</v>
      </c>
      <c r="K118" s="2">
        <v>0</v>
      </c>
      <c r="L118" s="2">
        <v>0</v>
      </c>
      <c r="M118" s="2">
        <v>0</v>
      </c>
      <c r="N118" s="3"/>
    </row>
    <row r="119" spans="1:14" ht="12.75">
      <c r="A119" s="3">
        <v>18</v>
      </c>
      <c r="B119" s="3" t="s">
        <v>112</v>
      </c>
      <c r="C119" s="2"/>
      <c r="D119" s="2">
        <v>6</v>
      </c>
      <c r="E119" s="2"/>
      <c r="F119" s="2">
        <v>1</v>
      </c>
      <c r="G119" s="2">
        <v>15</v>
      </c>
      <c r="H119" s="2">
        <v>0</v>
      </c>
      <c r="I119" s="2">
        <v>0</v>
      </c>
      <c r="J119" s="2">
        <v>0</v>
      </c>
      <c r="K119" s="2">
        <v>7</v>
      </c>
      <c r="L119" s="2">
        <v>8</v>
      </c>
      <c r="M119" s="2">
        <v>0</v>
      </c>
      <c r="N119" s="3"/>
    </row>
    <row r="120" spans="1:14" ht="12.75">
      <c r="A120" s="3">
        <v>19</v>
      </c>
      <c r="B120" s="3" t="s">
        <v>120</v>
      </c>
      <c r="C120" s="2"/>
      <c r="D120" s="2">
        <v>6</v>
      </c>
      <c r="E120" s="2"/>
      <c r="F120" s="2">
        <v>1</v>
      </c>
      <c r="G120" s="2">
        <v>15</v>
      </c>
      <c r="H120" s="2">
        <v>0</v>
      </c>
      <c r="I120" s="2">
        <v>0</v>
      </c>
      <c r="J120" s="2">
        <v>0</v>
      </c>
      <c r="K120" s="2">
        <v>7</v>
      </c>
      <c r="L120" s="2">
        <v>8</v>
      </c>
      <c r="M120" s="2">
        <v>0</v>
      </c>
      <c r="N120" s="3"/>
    </row>
    <row r="121" spans="1:14" ht="12.75">
      <c r="A121" s="3">
        <v>20</v>
      </c>
      <c r="B121" s="3" t="s">
        <v>113</v>
      </c>
      <c r="C121" s="2"/>
      <c r="D121" s="2">
        <v>6</v>
      </c>
      <c r="E121" s="2"/>
      <c r="F121" s="2">
        <v>1</v>
      </c>
      <c r="G121" s="2">
        <v>15</v>
      </c>
      <c r="H121" s="2">
        <v>0</v>
      </c>
      <c r="I121" s="2">
        <v>0</v>
      </c>
      <c r="J121" s="2">
        <v>0</v>
      </c>
      <c r="K121" s="2">
        <v>7</v>
      </c>
      <c r="L121" s="2">
        <v>8</v>
      </c>
      <c r="M121" s="2">
        <v>0</v>
      </c>
      <c r="N121" s="3"/>
    </row>
    <row r="122" spans="1:14" ht="12.75">
      <c r="A122" s="3">
        <v>21</v>
      </c>
      <c r="B122" s="3" t="s">
        <v>114</v>
      </c>
      <c r="C122" s="2"/>
      <c r="D122" s="2">
        <v>6</v>
      </c>
      <c r="E122" s="2"/>
      <c r="F122" s="2">
        <v>1</v>
      </c>
      <c r="G122" s="2">
        <v>20</v>
      </c>
      <c r="H122" s="2">
        <v>0</v>
      </c>
      <c r="I122" s="2">
        <v>0</v>
      </c>
      <c r="J122" s="2">
        <v>0</v>
      </c>
      <c r="K122" s="2">
        <v>0</v>
      </c>
      <c r="L122" s="2">
        <v>20</v>
      </c>
      <c r="M122" s="2">
        <v>0</v>
      </c>
      <c r="N122" s="3"/>
    </row>
    <row r="123" spans="1:14" ht="12.75">
      <c r="A123" s="3">
        <v>22</v>
      </c>
      <c r="B123" s="3" t="s">
        <v>115</v>
      </c>
      <c r="C123" s="2"/>
      <c r="D123" s="2">
        <v>6</v>
      </c>
      <c r="E123" s="2"/>
      <c r="F123" s="2">
        <v>1</v>
      </c>
      <c r="G123" s="2">
        <v>10</v>
      </c>
      <c r="H123" s="2">
        <v>0</v>
      </c>
      <c r="I123" s="2">
        <v>0</v>
      </c>
      <c r="J123" s="2">
        <v>0</v>
      </c>
      <c r="K123" s="2">
        <v>0</v>
      </c>
      <c r="L123" s="2">
        <v>10</v>
      </c>
      <c r="M123" s="2">
        <v>0</v>
      </c>
      <c r="N123" s="3"/>
    </row>
    <row r="124" spans="1:14" ht="12.75">
      <c r="A124" s="11"/>
      <c r="B124" s="11" t="s">
        <v>27</v>
      </c>
      <c r="C124" s="12">
        <f>COUNT(C100:C123)</f>
        <v>7</v>
      </c>
      <c r="D124" s="11"/>
      <c r="E124" s="11"/>
      <c r="F124" s="12">
        <f aca="true" t="shared" si="14" ref="F124:M124">SUM(F100:F123)</f>
        <v>60</v>
      </c>
      <c r="G124" s="12">
        <f t="shared" si="14"/>
        <v>548</v>
      </c>
      <c r="H124" s="12">
        <f t="shared" si="14"/>
        <v>108</v>
      </c>
      <c r="I124" s="12">
        <f t="shared" si="14"/>
        <v>105</v>
      </c>
      <c r="J124" s="12">
        <f t="shared" si="14"/>
        <v>48</v>
      </c>
      <c r="K124" s="12">
        <f t="shared" si="14"/>
        <v>121</v>
      </c>
      <c r="L124" s="12">
        <f t="shared" si="14"/>
        <v>142</v>
      </c>
      <c r="M124" s="12">
        <f t="shared" si="14"/>
        <v>24</v>
      </c>
      <c r="N124" s="11"/>
    </row>
    <row r="125" spans="1:14" ht="12.75">
      <c r="A125" s="15"/>
      <c r="B125" s="15" t="s">
        <v>48</v>
      </c>
      <c r="C125" s="15"/>
      <c r="D125" s="15"/>
      <c r="E125" s="15"/>
      <c r="F125" s="15"/>
      <c r="G125" s="15"/>
      <c r="H125" s="89">
        <f>SUM(H124:J124)</f>
        <v>261</v>
      </c>
      <c r="I125" s="89"/>
      <c r="J125" s="89"/>
      <c r="K125" s="89">
        <f>SUM(K124:M124)</f>
        <v>287</v>
      </c>
      <c r="L125" s="89"/>
      <c r="M125" s="89"/>
      <c r="N125" s="14"/>
    </row>
    <row r="126" spans="1:14" ht="12.75">
      <c r="A126" s="15"/>
      <c r="B126" s="15"/>
      <c r="C126" s="15"/>
      <c r="D126" s="15"/>
      <c r="E126" s="15"/>
      <c r="F126" s="15"/>
      <c r="G126" s="15"/>
      <c r="H126" s="50"/>
      <c r="I126" s="50"/>
      <c r="J126" s="50"/>
      <c r="K126" s="50"/>
      <c r="L126" s="50"/>
      <c r="M126" s="50"/>
      <c r="N126" s="14"/>
    </row>
    <row r="127" spans="1:14" ht="12.75">
      <c r="A127" s="15"/>
      <c r="B127" s="73" t="s">
        <v>46</v>
      </c>
      <c r="C127" s="19"/>
      <c r="D127" s="19"/>
      <c r="E127" s="19"/>
      <c r="F127" s="73">
        <f>SUM(F100:F123)</f>
        <v>60</v>
      </c>
      <c r="G127" s="74" t="s">
        <v>141</v>
      </c>
      <c r="H127" s="74" t="s">
        <v>142</v>
      </c>
      <c r="I127" s="50"/>
      <c r="J127" s="50"/>
      <c r="K127" s="50"/>
      <c r="L127" s="50"/>
      <c r="M127" s="50"/>
      <c r="N127" s="14"/>
    </row>
    <row r="128" spans="1:14" ht="12.75">
      <c r="A128" s="15"/>
      <c r="B128" s="75" t="s">
        <v>155</v>
      </c>
      <c r="C128" s="19"/>
      <c r="D128" s="19"/>
      <c r="E128" s="19"/>
      <c r="F128" s="76">
        <f>SUM(F100:F111)</f>
        <v>43</v>
      </c>
      <c r="G128" s="74">
        <f>+F100+F102+SUM(F106:F108)+F110-10</f>
        <v>17</v>
      </c>
      <c r="H128" s="74">
        <f>F128-G128</f>
        <v>26</v>
      </c>
      <c r="I128" s="50"/>
      <c r="J128" s="50"/>
      <c r="K128" s="50"/>
      <c r="L128" s="50"/>
      <c r="M128" s="50"/>
      <c r="N128" s="14"/>
    </row>
    <row r="129" spans="1:14" ht="12.75">
      <c r="A129" s="15"/>
      <c r="B129" s="75" t="s">
        <v>156</v>
      </c>
      <c r="C129" s="19"/>
      <c r="D129" s="19"/>
      <c r="E129" s="19"/>
      <c r="F129" s="76">
        <f>SUM(F114:F123)</f>
        <v>17</v>
      </c>
      <c r="G129" s="74">
        <f>+SUM(F114:F118)-2</f>
        <v>10</v>
      </c>
      <c r="H129" s="74">
        <f>F129-G129</f>
        <v>7</v>
      </c>
      <c r="I129" s="50"/>
      <c r="J129" s="50"/>
      <c r="K129" s="50"/>
      <c r="L129" s="50"/>
      <c r="M129" s="50"/>
      <c r="N129" s="14"/>
    </row>
    <row r="130" spans="1:14" ht="12.75">
      <c r="A130" s="15"/>
      <c r="B130" s="15"/>
      <c r="C130" s="15"/>
      <c r="D130" s="15"/>
      <c r="E130" s="15"/>
      <c r="F130" s="15"/>
      <c r="G130" s="73">
        <f>SUM(G128:G129)</f>
        <v>27</v>
      </c>
      <c r="H130" s="73">
        <f>SUM(H128:H129)</f>
        <v>33</v>
      </c>
      <c r="I130" s="50"/>
      <c r="J130" s="50"/>
      <c r="K130" s="50"/>
      <c r="L130" s="50"/>
      <c r="M130" s="50"/>
      <c r="N130" s="14"/>
    </row>
    <row r="131" spans="2:5" ht="12.75">
      <c r="B131" s="90" t="s">
        <v>64</v>
      </c>
      <c r="C131" s="91"/>
      <c r="D131" s="91"/>
      <c r="E131" s="91"/>
    </row>
    <row r="132" spans="2:13" ht="12.75">
      <c r="B132" s="40" t="s">
        <v>50</v>
      </c>
      <c r="C132" s="40"/>
      <c r="D132" s="40"/>
      <c r="E132" s="40"/>
      <c r="F132" s="40">
        <f>SUM(F100:F101)</f>
        <v>8</v>
      </c>
      <c r="G132" s="40">
        <f>SUM(G100:G101)</f>
        <v>60</v>
      </c>
      <c r="H132" s="40">
        <f aca="true" t="shared" si="15" ref="H132:M132">SUM(H100:H101)</f>
        <v>15</v>
      </c>
      <c r="I132" s="40">
        <f t="shared" si="15"/>
        <v>0</v>
      </c>
      <c r="J132" s="40">
        <f t="shared" si="15"/>
        <v>15</v>
      </c>
      <c r="K132" s="40">
        <f t="shared" si="15"/>
        <v>20</v>
      </c>
      <c r="L132" s="40">
        <f t="shared" si="15"/>
        <v>10</v>
      </c>
      <c r="M132" s="40">
        <f t="shared" si="15"/>
        <v>0</v>
      </c>
    </row>
    <row r="133" spans="1:14" ht="12.75">
      <c r="A133" s="25"/>
      <c r="B133" s="25" t="s">
        <v>51</v>
      </c>
      <c r="C133" s="25"/>
      <c r="D133" s="25"/>
      <c r="E133" s="25"/>
      <c r="F133" s="25">
        <f>SUM(F102:F106)</f>
        <v>17</v>
      </c>
      <c r="G133" s="25">
        <f aca="true" t="shared" si="16" ref="G133:M133">SUM(G102:G106)</f>
        <v>168</v>
      </c>
      <c r="H133" s="25">
        <f t="shared" si="16"/>
        <v>40</v>
      </c>
      <c r="I133" s="25">
        <f t="shared" si="16"/>
        <v>38</v>
      </c>
      <c r="J133" s="25">
        <f t="shared" si="16"/>
        <v>0</v>
      </c>
      <c r="K133" s="25">
        <f t="shared" si="16"/>
        <v>52</v>
      </c>
      <c r="L133" s="25">
        <f t="shared" si="16"/>
        <v>38</v>
      </c>
      <c r="M133" s="25">
        <f t="shared" si="16"/>
        <v>0</v>
      </c>
      <c r="N133" s="25"/>
    </row>
    <row r="134" spans="2:13" ht="12.75">
      <c r="B134" s="46" t="s">
        <v>52</v>
      </c>
      <c r="F134">
        <f>SUM(F132:F133)</f>
        <v>25</v>
      </c>
      <c r="G134">
        <f>SUM(G132:G133)</f>
        <v>228</v>
      </c>
      <c r="H134">
        <f aca="true" t="shared" si="17" ref="H134:M134">SUM(H131:H133)</f>
        <v>55</v>
      </c>
      <c r="I134">
        <f t="shared" si="17"/>
        <v>38</v>
      </c>
      <c r="J134">
        <f t="shared" si="17"/>
        <v>15</v>
      </c>
      <c r="K134">
        <f t="shared" si="17"/>
        <v>72</v>
      </c>
      <c r="L134">
        <f t="shared" si="17"/>
        <v>48</v>
      </c>
      <c r="M134">
        <f t="shared" si="17"/>
        <v>0</v>
      </c>
    </row>
    <row r="137" spans="2:5" ht="12.75">
      <c r="B137" s="90"/>
      <c r="C137" s="91"/>
      <c r="D137" s="91"/>
      <c r="E137" s="91"/>
    </row>
    <row r="138" spans="2:5" ht="12.75">
      <c r="B138" s="48" t="s">
        <v>64</v>
      </c>
      <c r="C138" s="49"/>
      <c r="D138" s="49" t="s">
        <v>125</v>
      </c>
      <c r="E138" s="46" t="s">
        <v>124</v>
      </c>
    </row>
    <row r="139" spans="2:13" s="40" customFormat="1" ht="12.75">
      <c r="B139" s="40" t="s">
        <v>50</v>
      </c>
      <c r="D139" s="40">
        <v>360</v>
      </c>
      <c r="E139" s="40">
        <v>48</v>
      </c>
      <c r="F139" s="40">
        <f aca="true" t="shared" si="18" ref="F139:M140">+F32+F83+F132</f>
        <v>76</v>
      </c>
      <c r="G139" s="40">
        <f t="shared" si="18"/>
        <v>500</v>
      </c>
      <c r="H139" s="40">
        <f t="shared" si="18"/>
        <v>140</v>
      </c>
      <c r="I139" s="40">
        <f t="shared" si="18"/>
        <v>109</v>
      </c>
      <c r="J139" s="40">
        <f t="shared" si="18"/>
        <v>15</v>
      </c>
      <c r="K139" s="40">
        <f t="shared" si="18"/>
        <v>110</v>
      </c>
      <c r="L139" s="40">
        <f t="shared" si="18"/>
        <v>111</v>
      </c>
      <c r="M139" s="40">
        <f t="shared" si="18"/>
        <v>15</v>
      </c>
    </row>
    <row r="140" spans="2:13" s="25" customFormat="1" ht="12.75">
      <c r="B140" s="25" t="s">
        <v>51</v>
      </c>
      <c r="D140" s="25">
        <v>180</v>
      </c>
      <c r="E140" s="25">
        <v>24</v>
      </c>
      <c r="F140" s="25">
        <f t="shared" si="18"/>
        <v>26</v>
      </c>
      <c r="G140" s="25">
        <f t="shared" si="18"/>
        <v>228</v>
      </c>
      <c r="H140" s="25">
        <f t="shared" si="18"/>
        <v>40</v>
      </c>
      <c r="I140" s="25">
        <f t="shared" si="18"/>
        <v>38</v>
      </c>
      <c r="J140" s="25">
        <f t="shared" si="18"/>
        <v>0</v>
      </c>
      <c r="K140" s="25">
        <f t="shared" si="18"/>
        <v>112</v>
      </c>
      <c r="L140" s="25">
        <f t="shared" si="18"/>
        <v>38</v>
      </c>
      <c r="M140" s="25">
        <f t="shared" si="18"/>
        <v>0</v>
      </c>
    </row>
    <row r="141" spans="2:13" s="41" customFormat="1" ht="12.75">
      <c r="B141" s="41" t="s">
        <v>118</v>
      </c>
      <c r="D141" s="41">
        <v>60</v>
      </c>
      <c r="E141" s="41">
        <v>3</v>
      </c>
      <c r="F141" s="41">
        <f>+SUM(F34:F34)</f>
        <v>8</v>
      </c>
      <c r="G141" s="41">
        <f>+SUM(G34:G34)</f>
        <v>60</v>
      </c>
      <c r="H141" s="41">
        <f aca="true" t="shared" si="19" ref="H141:M141">+SUM(H34:H34)</f>
        <v>30</v>
      </c>
      <c r="I141" s="41">
        <f t="shared" si="19"/>
        <v>0</v>
      </c>
      <c r="J141" s="41">
        <f t="shared" si="19"/>
        <v>0</v>
      </c>
      <c r="K141" s="41">
        <f t="shared" si="19"/>
        <v>30</v>
      </c>
      <c r="L141" s="41">
        <f t="shared" si="19"/>
        <v>0</v>
      </c>
      <c r="M141" s="41">
        <f t="shared" si="19"/>
        <v>0</v>
      </c>
    </row>
    <row r="142" spans="2:13" s="41" customFormat="1" ht="12.75">
      <c r="B142" s="41" t="s">
        <v>23</v>
      </c>
      <c r="D142" s="41">
        <v>30</v>
      </c>
      <c r="E142" s="41">
        <v>2</v>
      </c>
      <c r="F142" s="41">
        <f>SUM(F35:F35)</f>
        <v>2</v>
      </c>
      <c r="G142" s="41">
        <f>SUM(G35:G35)</f>
        <v>30</v>
      </c>
      <c r="H142" s="41">
        <f aca="true" t="shared" si="20" ref="H142:M142">SUM(H35:H35)</f>
        <v>0</v>
      </c>
      <c r="I142" s="41">
        <f t="shared" si="20"/>
        <v>0</v>
      </c>
      <c r="J142" s="41">
        <f t="shared" si="20"/>
        <v>30</v>
      </c>
      <c r="K142" s="41">
        <f t="shared" si="20"/>
        <v>0</v>
      </c>
      <c r="L142" s="41">
        <f t="shared" si="20"/>
        <v>0</v>
      </c>
      <c r="M142" s="41">
        <f t="shared" si="20"/>
        <v>0</v>
      </c>
    </row>
    <row r="143" spans="2:13" s="41" customFormat="1" ht="12.75">
      <c r="B143" s="41" t="s">
        <v>31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</row>
    <row r="144" spans="2:13" s="41" customFormat="1" ht="12.75">
      <c r="B144" s="41" t="s">
        <v>123</v>
      </c>
      <c r="D144" s="41">
        <v>120</v>
      </c>
      <c r="E144" s="41">
        <v>5</v>
      </c>
      <c r="F144" s="41">
        <f aca="true" t="shared" si="21" ref="F144:M144">+F36+F86</f>
        <v>7</v>
      </c>
      <c r="G144" s="41">
        <f t="shared" si="21"/>
        <v>240</v>
      </c>
      <c r="H144" s="41">
        <f t="shared" si="21"/>
        <v>0</v>
      </c>
      <c r="I144" s="41">
        <f t="shared" si="21"/>
        <v>120</v>
      </c>
      <c r="J144" s="41">
        <f t="shared" si="21"/>
        <v>0</v>
      </c>
      <c r="K144" s="41">
        <f t="shared" si="21"/>
        <v>0</v>
      </c>
      <c r="L144" s="41">
        <f t="shared" si="21"/>
        <v>120</v>
      </c>
      <c r="M144" s="41">
        <f t="shared" si="21"/>
        <v>0</v>
      </c>
    </row>
    <row r="145" spans="2:13" ht="12.75">
      <c r="B145" s="41" t="s">
        <v>122</v>
      </c>
      <c r="D145" s="41">
        <v>60</v>
      </c>
      <c r="E145" s="41">
        <v>0</v>
      </c>
      <c r="F145" s="41">
        <f>+F36+F82</f>
        <v>3</v>
      </c>
      <c r="G145" s="41">
        <f aca="true" t="shared" si="22" ref="G145:M145">+G37+G87</f>
        <v>75</v>
      </c>
      <c r="H145" s="41">
        <f t="shared" si="22"/>
        <v>0</v>
      </c>
      <c r="I145" s="41">
        <f t="shared" si="22"/>
        <v>45</v>
      </c>
      <c r="J145" s="41">
        <f t="shared" si="22"/>
        <v>0</v>
      </c>
      <c r="K145" s="41">
        <f t="shared" si="22"/>
        <v>0</v>
      </c>
      <c r="L145" s="41">
        <f t="shared" si="22"/>
        <v>30</v>
      </c>
      <c r="M145" s="41">
        <f t="shared" si="22"/>
        <v>0</v>
      </c>
    </row>
    <row r="146" spans="2:13" ht="12.75">
      <c r="B146" s="50" t="s">
        <v>52</v>
      </c>
      <c r="D146" s="15">
        <f>+SUM(D139:D145)</f>
        <v>810</v>
      </c>
      <c r="E146" s="15">
        <f>+SUM(E139:E145)</f>
        <v>82</v>
      </c>
      <c r="F146" s="15">
        <f>+SUM(F139:F145)</f>
        <v>123</v>
      </c>
      <c r="G146" s="15">
        <f>+SUM(G139:G145)</f>
        <v>1133</v>
      </c>
      <c r="H146" s="15">
        <f aca="true" t="shared" si="23" ref="H146:M146">+SUM(H139:H145)</f>
        <v>210</v>
      </c>
      <c r="I146" s="15">
        <f t="shared" si="23"/>
        <v>312</v>
      </c>
      <c r="J146" s="15">
        <f t="shared" si="23"/>
        <v>45</v>
      </c>
      <c r="K146" s="15">
        <f t="shared" si="23"/>
        <v>252</v>
      </c>
      <c r="L146" s="15">
        <f t="shared" si="23"/>
        <v>299</v>
      </c>
      <c r="M146" s="15">
        <f t="shared" si="23"/>
        <v>15</v>
      </c>
    </row>
    <row r="148" spans="2:8" ht="12.75">
      <c r="B148" s="72" t="s">
        <v>154</v>
      </c>
      <c r="C148" s="15"/>
      <c r="D148" s="15"/>
      <c r="E148" s="15"/>
      <c r="F148" s="15"/>
      <c r="G148" s="15"/>
      <c r="H148" s="15"/>
    </row>
    <row r="149" spans="2:8" ht="12.75">
      <c r="B149" s="15"/>
      <c r="C149" s="50" t="s">
        <v>52</v>
      </c>
      <c r="D149" s="50" t="s">
        <v>44</v>
      </c>
      <c r="E149" s="50" t="s">
        <v>155</v>
      </c>
      <c r="F149" s="50" t="s">
        <v>44</v>
      </c>
      <c r="G149" s="50" t="s">
        <v>156</v>
      </c>
      <c r="H149" s="50" t="s">
        <v>44</v>
      </c>
    </row>
    <row r="150" spans="2:8" ht="12.75">
      <c r="B150" s="50" t="s">
        <v>54</v>
      </c>
      <c r="C150" s="15">
        <f>+E150+G150</f>
        <v>764</v>
      </c>
      <c r="D150" s="70">
        <f>+C150/$C153</f>
        <v>0.42444444444444446</v>
      </c>
      <c r="E150" s="15">
        <f>SUM(H12:H24)+SUM(K12:K24)+SUM(H52:H62)+SUM(K52:K62)+SUM(H100:H111)+SUM(K100:K111)</f>
        <v>539</v>
      </c>
      <c r="F150" s="70">
        <f>+E150/$E153</f>
        <v>0.39925925925925926</v>
      </c>
      <c r="G150" s="71">
        <f>SUM(H64:H75)+SUM(K64:K75)+SUM(H114:H123)+SUM(K114:K123)</f>
        <v>225</v>
      </c>
      <c r="H150" s="70">
        <f>+G150/$G153</f>
        <v>0.5</v>
      </c>
    </row>
    <row r="151" spans="2:8" ht="12.75">
      <c r="B151" s="50" t="s">
        <v>55</v>
      </c>
      <c r="C151" s="15">
        <f>+E151+G151</f>
        <v>875</v>
      </c>
      <c r="D151" s="70">
        <f>+C151/$C153</f>
        <v>0.4861111111111111</v>
      </c>
      <c r="E151" s="15">
        <f>SUM(I12:I24)+SUM(L12:L24)+SUM(I52:I62)+SUM(L52:L62)+SUM(I100:I111)+SUM(L100:L111)</f>
        <v>705</v>
      </c>
      <c r="F151" s="70">
        <f>+E151/$E153</f>
        <v>0.5222222222222223</v>
      </c>
      <c r="G151" s="71">
        <f>SUM(I64:I75)+SUM(L64:L75)+SUM(I114:I123)+SUM(L114:L123)</f>
        <v>170</v>
      </c>
      <c r="H151" s="70">
        <f>+G151/$G153</f>
        <v>0.37777777777777777</v>
      </c>
    </row>
    <row r="152" spans="2:8" ht="12.75">
      <c r="B152" s="50" t="s">
        <v>56</v>
      </c>
      <c r="C152" s="15">
        <f>+E152+G152</f>
        <v>161</v>
      </c>
      <c r="D152" s="70">
        <f>+C152/$C153</f>
        <v>0.08944444444444444</v>
      </c>
      <c r="E152" s="15">
        <f>SUM(J12:J24)+SUM(M12:M24)+SUM(J52:J62)+SUM(M52:M62)+SUM(J100:J111)+SUM(M100:M111)</f>
        <v>106</v>
      </c>
      <c r="F152" s="70">
        <f>+E152/$E153</f>
        <v>0.07851851851851852</v>
      </c>
      <c r="G152" s="71">
        <f>SUM(J64:J75)+SUM(M64:M75)+SUM(J114:J123)+SUM(M114:M123)</f>
        <v>55</v>
      </c>
      <c r="H152" s="70">
        <f>+G152/$G153</f>
        <v>0.12222222222222222</v>
      </c>
    </row>
    <row r="153" spans="2:8" ht="12.75">
      <c r="B153" s="50" t="s">
        <v>52</v>
      </c>
      <c r="C153" s="15">
        <f>+E153+G153</f>
        <v>1800</v>
      </c>
      <c r="D153" s="70">
        <f>+C153/$C153</f>
        <v>1</v>
      </c>
      <c r="E153" s="15">
        <f>SUM(E150:E152)</f>
        <v>1350</v>
      </c>
      <c r="F153" s="70">
        <f>+E153/$E153</f>
        <v>1</v>
      </c>
      <c r="G153" s="71">
        <f>SUM(G150:G152)</f>
        <v>450</v>
      </c>
      <c r="H153" s="70">
        <f>+G153/$G153</f>
        <v>1</v>
      </c>
    </row>
    <row r="156" spans="3:4" ht="12.75">
      <c r="C156" s="87" t="s">
        <v>159</v>
      </c>
      <c r="D156" s="87" t="s">
        <v>44</v>
      </c>
    </row>
    <row r="157" spans="2:4" ht="12.75">
      <c r="B157" s="15" t="s">
        <v>160</v>
      </c>
      <c r="C157" s="71">
        <f>G20+G21+G24+SUM(G58:G60)+G110+G153</f>
        <v>778</v>
      </c>
      <c r="D157" s="88">
        <f>(C157/C153)*100</f>
        <v>43.22222222222222</v>
      </c>
    </row>
  </sheetData>
  <sheetProtection/>
  <mergeCells count="35">
    <mergeCell ref="N9:N11"/>
    <mergeCell ref="F10:F11"/>
    <mergeCell ref="H10:J10"/>
    <mergeCell ref="K10:M10"/>
    <mergeCell ref="A49:A51"/>
    <mergeCell ref="H26:J26"/>
    <mergeCell ref="K26:M26"/>
    <mergeCell ref="G9:M9"/>
    <mergeCell ref="B137:E137"/>
    <mergeCell ref="A97:A99"/>
    <mergeCell ref="B97:B99"/>
    <mergeCell ref="C97:E97"/>
    <mergeCell ref="B30:E30"/>
    <mergeCell ref="B31:E31"/>
    <mergeCell ref="A9:A11"/>
    <mergeCell ref="B9:B11"/>
    <mergeCell ref="C9:E9"/>
    <mergeCell ref="N49:N51"/>
    <mergeCell ref="F50:F51"/>
    <mergeCell ref="H50:J50"/>
    <mergeCell ref="K50:M50"/>
    <mergeCell ref="B49:B51"/>
    <mergeCell ref="C49:E49"/>
    <mergeCell ref="G49:M49"/>
    <mergeCell ref="B82:E82"/>
    <mergeCell ref="G77:I77"/>
    <mergeCell ref="J77:L77"/>
    <mergeCell ref="B131:E131"/>
    <mergeCell ref="N97:N99"/>
    <mergeCell ref="F98:F99"/>
    <mergeCell ref="H98:J98"/>
    <mergeCell ref="K98:M98"/>
    <mergeCell ref="H125:J125"/>
    <mergeCell ref="K125:M125"/>
    <mergeCell ref="G97:M9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2010-04-13T10:39:19Z</cp:lastPrinted>
  <dcterms:created xsi:type="dcterms:W3CDTF">2009-03-13T14:33:04Z</dcterms:created>
  <dcterms:modified xsi:type="dcterms:W3CDTF">2011-06-06T12:06:29Z</dcterms:modified>
  <cp:category/>
  <cp:version/>
  <cp:contentType/>
  <cp:contentStatus/>
</cp:coreProperties>
</file>