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2"/>
  </bookViews>
  <sheets>
    <sheet name="ZARZADZANIE_ZP" sheetId="1" r:id="rId1"/>
    <sheet name="ZARZADZANIE_ZJSiR" sheetId="2" r:id="rId2"/>
    <sheet name="ZARZADZANIE_ZGTiH" sheetId="3" r:id="rId3"/>
  </sheets>
  <definedNames/>
  <calcPr fullCalcOnLoad="1"/>
</workbook>
</file>

<file path=xl/sharedStrings.xml><?xml version="1.0" encoding="utf-8"?>
<sst xmlns="http://schemas.openxmlformats.org/spreadsheetml/2006/main" count="558" uniqueCount="133">
  <si>
    <t>Łączna liczba godzin w programie studenta</t>
  </si>
  <si>
    <t>Wydział Gospodarki Regionalnej i Turystyki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</si>
  <si>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</si>
  <si>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</si>
  <si>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</si>
  <si>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</si>
  <si>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</si>
  <si>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</si>
  <si>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</si>
  <si>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</si>
  <si>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</si>
  <si>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Sem."1"</t>
  </si>
  <si>
    <t>Sem."2"</t>
  </si>
  <si>
    <t>oceną</t>
  </si>
  <si>
    <t>oceny</t>
  </si>
  <si>
    <t>w roku</t>
  </si>
  <si>
    <t>W</t>
  </si>
  <si>
    <t>Ć</t>
  </si>
  <si>
    <t>L</t>
  </si>
  <si>
    <t>RAZEM</t>
  </si>
  <si>
    <t>Lp.</t>
  </si>
  <si>
    <t>udział %</t>
  </si>
  <si>
    <t>wykłady</t>
  </si>
  <si>
    <t>ćwiczenia</t>
  </si>
  <si>
    <t>laboratoria</t>
  </si>
  <si>
    <t>%</t>
  </si>
  <si>
    <t>Wykład do wyboru*</t>
  </si>
  <si>
    <t>ECTS</t>
  </si>
  <si>
    <t xml:space="preserve">Punkty </t>
  </si>
  <si>
    <t>Razem godziny w semestrze</t>
  </si>
  <si>
    <t>Treści podstawowe</t>
  </si>
  <si>
    <t>Treści kierunkowe</t>
  </si>
  <si>
    <t>Razem</t>
  </si>
  <si>
    <t>Przedmioty specjalnościowe</t>
  </si>
  <si>
    <t>w</t>
  </si>
  <si>
    <t>ćw.</t>
  </si>
  <si>
    <t>lab.</t>
  </si>
  <si>
    <t>Studia niestacjonarne II stopnia</t>
  </si>
  <si>
    <t>Makroekonomia II</t>
  </si>
  <si>
    <t>Prognozowanie procesów gospodarczych</t>
  </si>
  <si>
    <t>Rachunkowość zarządcza</t>
  </si>
  <si>
    <t>Seminarium magisterskie</t>
  </si>
  <si>
    <t>Finanse menedżerskie</t>
  </si>
  <si>
    <t xml:space="preserve">Rok I </t>
  </si>
  <si>
    <t>Logistyka</t>
  </si>
  <si>
    <t>Rok II</t>
  </si>
  <si>
    <t>Ekonomia menedżerska</t>
  </si>
  <si>
    <t>Logika</t>
  </si>
  <si>
    <t>Badania preferencji</t>
  </si>
  <si>
    <t>* student wybiera jeden wykład w semestrze</t>
  </si>
  <si>
    <t>Prawo cywilne</t>
  </si>
  <si>
    <t>Statystyka matematyczna</t>
  </si>
  <si>
    <t>Koncepcje zarządzania</t>
  </si>
  <si>
    <t>Przedsiębiorczość</t>
  </si>
  <si>
    <t>Badania operacyjne</t>
  </si>
  <si>
    <t>Marketing międzynarodowy</t>
  </si>
  <si>
    <t>Rynek kapitałowy i finansowy</t>
  </si>
  <si>
    <t>Etyka w zarządzaniu</t>
  </si>
  <si>
    <t>Negocjacje</t>
  </si>
  <si>
    <t>Standardy kształcenia dla kierunku Zarządzanie</t>
  </si>
  <si>
    <t>Psychologia w zarządzaniu</t>
  </si>
  <si>
    <t>Zarządzanie procesami</t>
  </si>
  <si>
    <t>Zarządzanie strategiczne</t>
  </si>
  <si>
    <t>min.godz</t>
  </si>
  <si>
    <t>min. ECTS</t>
  </si>
  <si>
    <t>Kierunek: ZARZĄDZANIE</t>
  </si>
  <si>
    <t>Specjalność: Zarządzanie Przedsiębiorstwem</t>
  </si>
  <si>
    <t>Specjalność: Zarządzanie Gospodarką Turystyczną i Hotelarstwem</t>
  </si>
  <si>
    <t>1, 2</t>
  </si>
  <si>
    <t>3, 4</t>
  </si>
  <si>
    <t>Sem."3"</t>
  </si>
  <si>
    <t>Sem."4"</t>
  </si>
  <si>
    <t>"1"</t>
  </si>
  <si>
    <t>"2"</t>
  </si>
  <si>
    <t>IV sem. - 1 ECTS</t>
  </si>
  <si>
    <t>IV sem. - 12 ECTS</t>
  </si>
  <si>
    <t>"3"</t>
  </si>
  <si>
    <t>"4"</t>
  </si>
  <si>
    <t>Plan studiów na rok akad. 2011/2012</t>
  </si>
  <si>
    <t>PK – przedmioty realizowane dla kierunku</t>
  </si>
  <si>
    <t>PK</t>
  </si>
  <si>
    <t>PS</t>
  </si>
  <si>
    <t>Godz.</t>
  </si>
  <si>
    <t>Do wyboru (co najmniej 30%)</t>
  </si>
  <si>
    <t>13b</t>
  </si>
  <si>
    <t>13a</t>
  </si>
  <si>
    <t>do wyboru z pary 13a i 13b</t>
  </si>
  <si>
    <t>a</t>
  </si>
  <si>
    <t>b</t>
  </si>
  <si>
    <t>PS – przedmioty realizowane dla specjalności</t>
  </si>
  <si>
    <t>Zarządzanie Przedsiębiorstwem (średnia)</t>
  </si>
  <si>
    <t>RAZEM (a)</t>
  </si>
  <si>
    <t>Razem godziny w semestrze (a)</t>
  </si>
  <si>
    <t>RAZEM (b)</t>
  </si>
  <si>
    <t>Razem godziny w semestrze (b)</t>
  </si>
  <si>
    <t>Zarządzanie Gospodarką Turystyczną i Hotelarstwem (a)</t>
  </si>
  <si>
    <t>Zarządzanie Gospodarką Turystyczną i Hotelarstwem (b)</t>
  </si>
  <si>
    <t>Zarządzanie Gospodarką Turystyczną i Hotelarstwem (średnia)</t>
  </si>
  <si>
    <t>Zarządzanie Przedsiębiorstwem (a)</t>
  </si>
  <si>
    <t>Zarządzanie Przedsiębiorstwem (b)</t>
  </si>
  <si>
    <t>Nadzór korporacyjny</t>
  </si>
  <si>
    <t>Organizacja i kierowanie zespołem</t>
  </si>
  <si>
    <t>Analiza i planowanie projektów</t>
  </si>
  <si>
    <t>Społeczne uwarunkowania rozwoju przedsiębiorstw</t>
  </si>
  <si>
    <t>Wycena wartości przedsiębiorstw</t>
  </si>
  <si>
    <t>Analiza i gry strategiczne</t>
  </si>
  <si>
    <t>Controlling</t>
  </si>
  <si>
    <t>Budżetowanie inwestycji</t>
  </si>
  <si>
    <t>Zachowania konsumenckie na rynku turystycznym</t>
  </si>
  <si>
    <t>Marketing w turystyce</t>
  </si>
  <si>
    <t>Konkurencyjność regionów turystycznych</t>
  </si>
  <si>
    <t>Psychologia i socjologia w turystyce lub Turystyka a ochrona środowiska</t>
  </si>
  <si>
    <t>Elementy prawa turystycznego w UE</t>
  </si>
  <si>
    <t>Organizacja usług transportu turystycznego</t>
  </si>
  <si>
    <t>Zarządzanie inwestycjami turystycznymi</t>
  </si>
  <si>
    <t>Zarządzanie gospodarką turystyczną w regionie</t>
  </si>
  <si>
    <t>Marketing partnerski</t>
  </si>
  <si>
    <t>Plan studiów na rok akad. 2012/2013</t>
  </si>
  <si>
    <t>Zintegrowana odpowiedzialność organizacji</t>
  </si>
  <si>
    <t>Modele doskonalenia organizacji</t>
  </si>
  <si>
    <t>Zarządzanie ryzykiem i ciągłością działania w organizacji</t>
  </si>
  <si>
    <t>Zarządzanie bezpieczeństwem informacji</t>
  </si>
  <si>
    <t>Zarządzanie dokumentacją środowiskową</t>
  </si>
  <si>
    <t>Zarządzanie kryzysowe w administracji publicznej</t>
  </si>
  <si>
    <t>Zarządzanie jakością i bezpieczeństwem żywności</t>
  </si>
  <si>
    <t>Efektywność działalności środowiskowej</t>
  </si>
  <si>
    <t>Menedżer zarządzania jakością, środowiskiem i ryzykiem</t>
  </si>
  <si>
    <t>Zarządzanie ryzykiem środowiskowym i bezpieczeństwem pracy</t>
  </si>
  <si>
    <t>Specjalność: Zarządzanie Jakością, Środowiskiem i Ryzykiem</t>
  </si>
  <si>
    <t>Zarządzanie Jakością, Środowiskiem i Ryzykiem (a)</t>
  </si>
  <si>
    <t>Zarządzanie Jakością, Środowiskiem i Ryzykiem (b)</t>
  </si>
  <si>
    <t>Zarządzanie Jakością, Środowiskiem i Ryzykiem (średnia)</t>
  </si>
  <si>
    <t>Załącznik do Uchwały Rady Wydziału nr 347/2011 z dnia 29.04.2011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</si>
</sst>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6" xfId="0" applyFill="1" applyBorder="1" applyAlignment="1">
      <alignment horizontal="left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/>
    </xf>
    <xf numFmtId="0" fontId="6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wrapText="1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24" borderId="16" xfId="0" applyFill="1" applyBorder="1" applyAlignment="1">
      <alignment/>
    </xf>
    <xf numFmtId="0" fontId="9" fillId="24" borderId="16" xfId="0" applyFont="1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ill="1" applyBorder="1" applyAlignment="1">
      <alignment horizontal="center" vertical="center"/>
    </xf>
    <xf numFmtId="1" fontId="0" fillId="24" borderId="16" xfId="0" applyNumberFormat="1" applyFill="1" applyBorder="1" applyAlignment="1">
      <alignment horizontal="center" vertical="center"/>
    </xf>
    <xf numFmtId="0" fontId="0" fillId="24" borderId="16" xfId="0" applyFill="1" applyBorder="1" applyAlignment="1">
      <alignment wrapText="1"/>
    </xf>
    <xf numFmtId="0" fontId="0" fillId="24" borderId="15" xfId="0" applyFill="1" applyBorder="1" applyAlignment="1">
      <alignment horizontal="center" vertical="center"/>
    </xf>
    <xf numFmtId="0" fontId="0" fillId="24" borderId="16" xfId="0" applyFill="1" applyBorder="1" applyAlignment="1">
      <alignment horizontal="left" vertic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61" customFormat="1" ht="15.75">
      <c r="A1" s="61" t="s">
        <v>132</v>
      </c>
    </row>
    <row r="2" spans="4:8" ht="12.75">
      <c r="D2" s="68" t="s">
        <v>87</v>
      </c>
      <c r="E2" s="68" t="s">
        <v>88</v>
      </c>
      <c r="F2" s="68"/>
      <c r="G2" s="68" t="s">
        <v>87</v>
      </c>
      <c r="H2" s="68" t="s">
        <v>88</v>
      </c>
    </row>
    <row r="3" spans="2:7" ht="12.75">
      <c r="B3" s="18" t="s">
        <v>78</v>
      </c>
      <c r="D3" s="23" t="s">
        <v>21</v>
      </c>
      <c r="E3" s="23" t="s">
        <v>21</v>
      </c>
      <c r="F3" s="23" t="s">
        <v>0</v>
      </c>
      <c r="G3" s="23"/>
    </row>
    <row r="4" spans="2:8" ht="12.75">
      <c r="B4" t="s">
        <v>1</v>
      </c>
      <c r="D4" s="50">
        <f>G4/G7</f>
        <v>0.5406976744186046</v>
      </c>
      <c r="E4" s="50">
        <f>H4/H7</f>
        <v>0.5406976744186046</v>
      </c>
      <c r="F4" s="23" t="s">
        <v>22</v>
      </c>
      <c r="G4" s="23">
        <f>H31+K31</f>
        <v>186</v>
      </c>
      <c r="H4" s="23">
        <f>H33+K33</f>
        <v>186</v>
      </c>
    </row>
    <row r="5" spans="2:8" ht="12.75">
      <c r="B5" t="s">
        <v>37</v>
      </c>
      <c r="D5" s="50">
        <f>G5/G7</f>
        <v>0.3372093023255814</v>
      </c>
      <c r="E5" s="50">
        <f>H5/H7</f>
        <v>0.32558139534883723</v>
      </c>
      <c r="F5" s="23" t="s">
        <v>23</v>
      </c>
      <c r="G5" s="23">
        <f>I31+L31</f>
        <v>116</v>
      </c>
      <c r="H5" s="23">
        <f>I33+L33</f>
        <v>112</v>
      </c>
    </row>
    <row r="6" spans="2:8" ht="12.75">
      <c r="B6" t="s">
        <v>43</v>
      </c>
      <c r="D6" s="50">
        <f>G6/G7</f>
        <v>0.12209302325581395</v>
      </c>
      <c r="E6" s="50">
        <f>H6/H7</f>
        <v>0.13372093023255813</v>
      </c>
      <c r="F6" s="23" t="s">
        <v>24</v>
      </c>
      <c r="G6" s="23">
        <f>J31+M31</f>
        <v>42</v>
      </c>
      <c r="H6" s="23">
        <f>J33+M33</f>
        <v>46</v>
      </c>
    </row>
    <row r="7" spans="2:8" ht="12.75">
      <c r="B7" t="s">
        <v>65</v>
      </c>
      <c r="D7" s="50">
        <f>SUM(D4:D6)</f>
        <v>1</v>
      </c>
      <c r="E7" s="50">
        <f>SUM(E4:E6)</f>
        <v>1</v>
      </c>
      <c r="F7" s="23" t="s">
        <v>2</v>
      </c>
      <c r="G7" s="23">
        <f>SUM(G4:G6)</f>
        <v>344</v>
      </c>
      <c r="H7" s="23">
        <f>SUM(H4:H6)</f>
        <v>344</v>
      </c>
    </row>
    <row r="8" ht="12.75">
      <c r="B8" t="s">
        <v>66</v>
      </c>
    </row>
    <row r="9" spans="1:14" ht="12.75">
      <c r="A9" s="95" t="s">
        <v>20</v>
      </c>
      <c r="B9" s="95" t="s">
        <v>3</v>
      </c>
      <c r="C9" s="97" t="s">
        <v>4</v>
      </c>
      <c r="D9" s="97"/>
      <c r="E9" s="97"/>
      <c r="F9" s="1" t="s">
        <v>28</v>
      </c>
      <c r="G9" s="97" t="s">
        <v>6</v>
      </c>
      <c r="H9" s="98"/>
      <c r="I9" s="98"/>
      <c r="J9" s="98"/>
      <c r="K9" s="98"/>
      <c r="L9" s="98"/>
      <c r="M9" s="98"/>
      <c r="N9" s="87" t="s">
        <v>7</v>
      </c>
    </row>
    <row r="10" spans="1:14" ht="12.75">
      <c r="A10" s="95"/>
      <c r="B10" s="96"/>
      <c r="C10" s="2" t="s">
        <v>8</v>
      </c>
      <c r="D10" s="2" t="s">
        <v>9</v>
      </c>
      <c r="E10" s="3" t="s">
        <v>10</v>
      </c>
      <c r="F10" s="90" t="s">
        <v>27</v>
      </c>
      <c r="G10" s="3" t="s">
        <v>2</v>
      </c>
      <c r="H10" s="92" t="s">
        <v>11</v>
      </c>
      <c r="I10" s="93"/>
      <c r="J10" s="94"/>
      <c r="K10" s="92" t="s">
        <v>12</v>
      </c>
      <c r="L10" s="93"/>
      <c r="M10" s="94"/>
      <c r="N10" s="88"/>
    </row>
    <row r="11" spans="1:14" ht="12.75">
      <c r="A11" s="95"/>
      <c r="B11" s="96"/>
      <c r="C11" s="6"/>
      <c r="D11" s="6" t="s">
        <v>13</v>
      </c>
      <c r="E11" s="7" t="s">
        <v>14</v>
      </c>
      <c r="F11" s="91"/>
      <c r="G11" s="7" t="s">
        <v>15</v>
      </c>
      <c r="H11" s="4" t="s">
        <v>16</v>
      </c>
      <c r="I11" s="8" t="s">
        <v>17</v>
      </c>
      <c r="J11" s="8" t="s">
        <v>18</v>
      </c>
      <c r="K11" s="8" t="s">
        <v>16</v>
      </c>
      <c r="L11" s="8" t="s">
        <v>17</v>
      </c>
      <c r="M11" s="8" t="s">
        <v>18</v>
      </c>
      <c r="N11" s="89"/>
    </row>
    <row r="12" spans="1:14" ht="12.75">
      <c r="A12" s="64">
        <v>1</v>
      </c>
      <c r="B12" s="43" t="s">
        <v>38</v>
      </c>
      <c r="C12" s="44">
        <v>1</v>
      </c>
      <c r="D12" s="44">
        <v>1</v>
      </c>
      <c r="E12" s="32"/>
      <c r="F12" s="42">
        <v>5</v>
      </c>
      <c r="G12" s="30">
        <v>30</v>
      </c>
      <c r="H12" s="42">
        <v>15</v>
      </c>
      <c r="I12" s="31">
        <v>15</v>
      </c>
      <c r="J12" s="31">
        <v>0</v>
      </c>
      <c r="K12" s="31">
        <v>0</v>
      </c>
      <c r="L12" s="31">
        <v>0</v>
      </c>
      <c r="M12" s="31">
        <v>0</v>
      </c>
      <c r="N12" s="29"/>
    </row>
    <row r="13" spans="1:14" ht="12.75">
      <c r="A13" s="64">
        <v>2</v>
      </c>
      <c r="B13" s="43" t="s">
        <v>50</v>
      </c>
      <c r="C13" s="44"/>
      <c r="D13" s="44">
        <v>2</v>
      </c>
      <c r="E13" s="32"/>
      <c r="F13" s="42">
        <v>5</v>
      </c>
      <c r="G13" s="30">
        <v>30</v>
      </c>
      <c r="H13" s="42">
        <v>0</v>
      </c>
      <c r="I13" s="31">
        <v>0</v>
      </c>
      <c r="J13" s="31">
        <v>0</v>
      </c>
      <c r="K13" s="31">
        <v>30</v>
      </c>
      <c r="L13" s="31">
        <v>0</v>
      </c>
      <c r="M13" s="31">
        <v>0</v>
      </c>
      <c r="N13" s="29"/>
    </row>
    <row r="14" spans="1:14" ht="12.75">
      <c r="A14" s="64">
        <v>3</v>
      </c>
      <c r="B14" s="43" t="s">
        <v>51</v>
      </c>
      <c r="C14" s="44">
        <v>2</v>
      </c>
      <c r="D14" s="44">
        <v>2</v>
      </c>
      <c r="E14" s="32"/>
      <c r="F14" s="42">
        <v>6</v>
      </c>
      <c r="G14" s="30">
        <v>30</v>
      </c>
      <c r="H14" s="42">
        <v>0</v>
      </c>
      <c r="I14" s="31">
        <v>0</v>
      </c>
      <c r="J14" s="31">
        <v>0</v>
      </c>
      <c r="K14" s="31">
        <v>10</v>
      </c>
      <c r="L14" s="31">
        <v>10</v>
      </c>
      <c r="M14" s="31">
        <v>10</v>
      </c>
      <c r="N14" s="29"/>
    </row>
    <row r="15" spans="1:14" ht="12.75">
      <c r="A15" s="31">
        <v>4</v>
      </c>
      <c r="B15" s="29" t="s">
        <v>52</v>
      </c>
      <c r="C15" s="30"/>
      <c r="D15" s="30">
        <v>2</v>
      </c>
      <c r="E15" s="30"/>
      <c r="F15" s="31">
        <v>7</v>
      </c>
      <c r="G15" s="30">
        <v>45</v>
      </c>
      <c r="H15" s="31">
        <v>0</v>
      </c>
      <c r="I15" s="31">
        <v>0</v>
      </c>
      <c r="J15" s="31">
        <v>0</v>
      </c>
      <c r="K15" s="31">
        <v>30</v>
      </c>
      <c r="L15" s="31">
        <v>15</v>
      </c>
      <c r="M15" s="31">
        <v>0</v>
      </c>
      <c r="N15" s="29"/>
    </row>
    <row r="16" spans="1:14" ht="12.75">
      <c r="A16" s="25">
        <v>5</v>
      </c>
      <c r="B16" s="24" t="s">
        <v>53</v>
      </c>
      <c r="C16" s="25"/>
      <c r="D16" s="36">
        <v>1</v>
      </c>
      <c r="E16" s="25"/>
      <c r="F16" s="25">
        <v>3</v>
      </c>
      <c r="G16" s="25">
        <v>17</v>
      </c>
      <c r="H16" s="25">
        <v>7</v>
      </c>
      <c r="I16" s="25">
        <v>10</v>
      </c>
      <c r="J16" s="25">
        <v>0</v>
      </c>
      <c r="K16" s="25">
        <v>0</v>
      </c>
      <c r="L16" s="25">
        <v>0</v>
      </c>
      <c r="M16" s="25">
        <v>0</v>
      </c>
      <c r="N16" s="24"/>
    </row>
    <row r="17" spans="1:14" ht="12.75">
      <c r="A17" s="25">
        <v>6</v>
      </c>
      <c r="B17" s="24" t="s">
        <v>40</v>
      </c>
      <c r="C17" s="25"/>
      <c r="D17" s="36">
        <v>1</v>
      </c>
      <c r="E17" s="25"/>
      <c r="F17" s="25">
        <v>3</v>
      </c>
      <c r="G17" s="25">
        <v>18</v>
      </c>
      <c r="H17" s="25">
        <v>10</v>
      </c>
      <c r="I17" s="25">
        <v>1</v>
      </c>
      <c r="J17" s="25">
        <v>7</v>
      </c>
      <c r="K17" s="25">
        <v>0</v>
      </c>
      <c r="L17" s="25">
        <v>0</v>
      </c>
      <c r="M17" s="25">
        <v>0</v>
      </c>
      <c r="N17" s="25"/>
    </row>
    <row r="18" spans="1:14" ht="12.75">
      <c r="A18" s="25">
        <v>7</v>
      </c>
      <c r="B18" s="24" t="s">
        <v>61</v>
      </c>
      <c r="C18" s="25">
        <v>1</v>
      </c>
      <c r="D18" s="25">
        <v>1</v>
      </c>
      <c r="E18" s="25"/>
      <c r="F18" s="25">
        <v>3</v>
      </c>
      <c r="G18" s="25">
        <v>16</v>
      </c>
      <c r="H18" s="25">
        <v>6</v>
      </c>
      <c r="I18" s="25">
        <v>10</v>
      </c>
      <c r="J18" s="25">
        <v>0</v>
      </c>
      <c r="K18" s="25">
        <v>0</v>
      </c>
      <c r="L18" s="25">
        <v>0</v>
      </c>
      <c r="M18" s="25">
        <v>0</v>
      </c>
      <c r="N18" s="24"/>
    </row>
    <row r="19" spans="1:14" ht="12.75">
      <c r="A19" s="25">
        <v>8</v>
      </c>
      <c r="B19" s="24" t="s">
        <v>54</v>
      </c>
      <c r="C19" s="25"/>
      <c r="D19" s="36">
        <v>1</v>
      </c>
      <c r="E19" s="25"/>
      <c r="F19" s="25">
        <v>4</v>
      </c>
      <c r="G19" s="25">
        <v>19</v>
      </c>
      <c r="H19" s="25">
        <v>9</v>
      </c>
      <c r="I19" s="25">
        <v>1</v>
      </c>
      <c r="J19" s="25">
        <v>9</v>
      </c>
      <c r="K19" s="25">
        <v>0</v>
      </c>
      <c r="L19" s="25">
        <v>0</v>
      </c>
      <c r="M19" s="25">
        <v>0</v>
      </c>
      <c r="N19" s="25"/>
    </row>
    <row r="20" spans="1:14" ht="12.75">
      <c r="A20" s="25">
        <v>9</v>
      </c>
      <c r="B20" s="24" t="s">
        <v>55</v>
      </c>
      <c r="C20" s="25">
        <v>1</v>
      </c>
      <c r="D20" s="36">
        <v>1</v>
      </c>
      <c r="E20" s="25"/>
      <c r="F20" s="25">
        <v>3</v>
      </c>
      <c r="G20" s="25">
        <v>13</v>
      </c>
      <c r="H20" s="25">
        <v>6</v>
      </c>
      <c r="I20" s="25">
        <v>7</v>
      </c>
      <c r="J20" s="25">
        <v>0</v>
      </c>
      <c r="K20" s="25">
        <v>0</v>
      </c>
      <c r="L20" s="25">
        <v>0</v>
      </c>
      <c r="M20" s="25">
        <v>0</v>
      </c>
      <c r="N20" s="24"/>
    </row>
    <row r="21" spans="1:14" ht="12.75">
      <c r="A21" s="25">
        <v>10</v>
      </c>
      <c r="B21" s="24" t="s">
        <v>62</v>
      </c>
      <c r="C21" s="25">
        <v>2</v>
      </c>
      <c r="D21" s="36">
        <v>2</v>
      </c>
      <c r="E21" s="25"/>
      <c r="F21" s="25">
        <v>6</v>
      </c>
      <c r="G21" s="25">
        <v>39</v>
      </c>
      <c r="H21" s="25">
        <v>0</v>
      </c>
      <c r="I21" s="25">
        <v>0</v>
      </c>
      <c r="J21" s="25">
        <v>0</v>
      </c>
      <c r="K21" s="25">
        <v>20</v>
      </c>
      <c r="L21" s="25">
        <v>19</v>
      </c>
      <c r="M21" s="25">
        <v>0</v>
      </c>
      <c r="N21" s="24"/>
    </row>
    <row r="22" spans="1:14" ht="12.75">
      <c r="A22" s="20">
        <v>11</v>
      </c>
      <c r="B22" s="9" t="s">
        <v>41</v>
      </c>
      <c r="C22" s="20"/>
      <c r="D22" s="35"/>
      <c r="E22" s="8" t="s">
        <v>68</v>
      </c>
      <c r="F22" s="20">
        <v>0</v>
      </c>
      <c r="G22" s="20">
        <v>20</v>
      </c>
      <c r="H22" s="20">
        <v>0</v>
      </c>
      <c r="I22" s="20">
        <v>10</v>
      </c>
      <c r="J22" s="20">
        <v>0</v>
      </c>
      <c r="K22" s="20">
        <v>0</v>
      </c>
      <c r="L22" s="20">
        <v>10</v>
      </c>
      <c r="M22" s="20">
        <v>0</v>
      </c>
      <c r="N22" s="33"/>
    </row>
    <row r="23" spans="1:14" ht="12.75">
      <c r="A23" s="20">
        <v>12</v>
      </c>
      <c r="B23" s="9" t="s">
        <v>39</v>
      </c>
      <c r="C23" s="20"/>
      <c r="D23" s="35">
        <v>1</v>
      </c>
      <c r="E23" s="20"/>
      <c r="F23" s="20">
        <v>2</v>
      </c>
      <c r="G23" s="20">
        <v>9</v>
      </c>
      <c r="H23" s="20">
        <v>3</v>
      </c>
      <c r="I23" s="20">
        <v>0</v>
      </c>
      <c r="J23" s="20">
        <v>6</v>
      </c>
      <c r="K23" s="20">
        <v>0</v>
      </c>
      <c r="L23" s="20">
        <v>0</v>
      </c>
      <c r="M23" s="20">
        <v>0</v>
      </c>
      <c r="N23" s="20"/>
    </row>
    <row r="24" spans="1:14" ht="12.75">
      <c r="A24" s="8" t="s">
        <v>85</v>
      </c>
      <c r="B24" s="9" t="s">
        <v>56</v>
      </c>
      <c r="C24" s="20">
        <v>1</v>
      </c>
      <c r="D24" s="35">
        <v>1</v>
      </c>
      <c r="E24" s="20"/>
      <c r="F24" s="20">
        <v>3</v>
      </c>
      <c r="G24" s="20">
        <v>16</v>
      </c>
      <c r="H24" s="20">
        <v>8</v>
      </c>
      <c r="I24" s="20">
        <v>8</v>
      </c>
      <c r="J24" s="20">
        <v>0</v>
      </c>
      <c r="K24" s="20">
        <v>0</v>
      </c>
      <c r="L24" s="20">
        <v>0</v>
      </c>
      <c r="M24" s="20">
        <v>0</v>
      </c>
      <c r="N24" s="9" t="s">
        <v>86</v>
      </c>
    </row>
    <row r="25" spans="1:14" ht="12.75">
      <c r="A25" s="8" t="s">
        <v>84</v>
      </c>
      <c r="B25" s="9" t="s">
        <v>42</v>
      </c>
      <c r="C25" s="20">
        <v>1</v>
      </c>
      <c r="D25" s="20">
        <v>1</v>
      </c>
      <c r="E25" s="20"/>
      <c r="F25" s="20"/>
      <c r="G25" s="20">
        <v>16</v>
      </c>
      <c r="H25" s="28">
        <v>8</v>
      </c>
      <c r="I25" s="28">
        <v>4</v>
      </c>
      <c r="J25" s="28">
        <v>4</v>
      </c>
      <c r="K25" s="28">
        <v>0</v>
      </c>
      <c r="L25" s="28">
        <v>0</v>
      </c>
      <c r="M25" s="28">
        <v>0</v>
      </c>
      <c r="N25" s="9" t="s">
        <v>86</v>
      </c>
    </row>
    <row r="26" spans="1:14" ht="12.75">
      <c r="A26" s="9"/>
      <c r="B26" s="39" t="s">
        <v>33</v>
      </c>
      <c r="C26" s="20"/>
      <c r="D26" s="20"/>
      <c r="E26" s="8"/>
      <c r="F26" s="8"/>
      <c r="G26" s="8"/>
      <c r="H26" s="11"/>
      <c r="I26" s="11"/>
      <c r="J26" s="11"/>
      <c r="K26" s="11"/>
      <c r="L26" s="11"/>
      <c r="M26" s="11"/>
      <c r="N26" s="9"/>
    </row>
    <row r="27" spans="1:14" s="56" customFormat="1" ht="12.75">
      <c r="A27" s="54">
        <v>14</v>
      </c>
      <c r="B27" s="54" t="s">
        <v>100</v>
      </c>
      <c r="C27" s="71"/>
      <c r="D27" s="72">
        <v>1</v>
      </c>
      <c r="E27" s="55"/>
      <c r="F27" s="55">
        <v>2</v>
      </c>
      <c r="G27" s="55">
        <v>8</v>
      </c>
      <c r="H27" s="55">
        <v>8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4"/>
    </row>
    <row r="28" spans="1:14" ht="12.75">
      <c r="A28" s="9">
        <v>15</v>
      </c>
      <c r="B28" s="9" t="s">
        <v>101</v>
      </c>
      <c r="C28" s="75"/>
      <c r="D28" s="76">
        <v>1</v>
      </c>
      <c r="E28" s="77"/>
      <c r="F28" s="77">
        <v>2</v>
      </c>
      <c r="G28" s="77">
        <v>8</v>
      </c>
      <c r="H28" s="77">
        <v>8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9"/>
    </row>
    <row r="29" spans="1:14" ht="12.75">
      <c r="A29" s="9">
        <v>16</v>
      </c>
      <c r="B29" s="9" t="s">
        <v>102</v>
      </c>
      <c r="C29" s="76"/>
      <c r="D29" s="76">
        <v>2</v>
      </c>
      <c r="E29" s="77"/>
      <c r="F29" s="77">
        <v>4</v>
      </c>
      <c r="G29" s="77">
        <v>18</v>
      </c>
      <c r="H29" s="77">
        <v>0</v>
      </c>
      <c r="I29" s="77">
        <v>0</v>
      </c>
      <c r="J29" s="77">
        <v>0</v>
      </c>
      <c r="K29" s="77">
        <v>8</v>
      </c>
      <c r="L29" s="77">
        <v>0</v>
      </c>
      <c r="M29" s="77">
        <v>10</v>
      </c>
      <c r="N29" s="9"/>
    </row>
    <row r="30" spans="1:14" ht="25.5">
      <c r="A30" s="9">
        <v>17</v>
      </c>
      <c r="B30" s="74" t="s">
        <v>103</v>
      </c>
      <c r="C30" s="76"/>
      <c r="D30" s="76">
        <v>2</v>
      </c>
      <c r="E30" s="77"/>
      <c r="F30" s="77">
        <v>2</v>
      </c>
      <c r="G30" s="77">
        <v>8</v>
      </c>
      <c r="H30" s="77">
        <v>0</v>
      </c>
      <c r="I30" s="77">
        <v>0</v>
      </c>
      <c r="J30" s="77">
        <v>0</v>
      </c>
      <c r="K30" s="77">
        <v>8</v>
      </c>
      <c r="L30" s="77">
        <v>0</v>
      </c>
      <c r="M30" s="77">
        <v>0</v>
      </c>
      <c r="N30" s="9"/>
    </row>
    <row r="31" spans="1:14" ht="12.75">
      <c r="A31" s="14"/>
      <c r="B31" s="14" t="s">
        <v>91</v>
      </c>
      <c r="C31" s="15">
        <v>6</v>
      </c>
      <c r="D31" s="15"/>
      <c r="E31" s="14"/>
      <c r="F31" s="15">
        <f>SUM(F12:F30)</f>
        <v>60</v>
      </c>
      <c r="G31" s="15">
        <f aca="true" t="shared" si="0" ref="G31:M31">SUM(G12:G30)-G25</f>
        <v>344</v>
      </c>
      <c r="H31" s="15">
        <f t="shared" si="0"/>
        <v>80</v>
      </c>
      <c r="I31" s="15">
        <f t="shared" si="0"/>
        <v>62</v>
      </c>
      <c r="J31" s="15">
        <f t="shared" si="0"/>
        <v>22</v>
      </c>
      <c r="K31" s="15">
        <f t="shared" si="0"/>
        <v>106</v>
      </c>
      <c r="L31" s="15">
        <f t="shared" si="0"/>
        <v>54</v>
      </c>
      <c r="M31" s="15">
        <f t="shared" si="0"/>
        <v>20</v>
      </c>
      <c r="N31" s="14"/>
    </row>
    <row r="32" spans="1:14" ht="12.75">
      <c r="A32" s="5"/>
      <c r="B32" s="21" t="s">
        <v>92</v>
      </c>
      <c r="C32" s="22"/>
      <c r="D32" s="22"/>
      <c r="E32" s="22"/>
      <c r="F32" s="16"/>
      <c r="G32" s="101">
        <f>SUM(H31:J31)</f>
        <v>164</v>
      </c>
      <c r="H32" s="101"/>
      <c r="I32" s="101"/>
      <c r="J32" s="101">
        <f>SUM(K31:M31)</f>
        <v>180</v>
      </c>
      <c r="K32" s="101"/>
      <c r="L32" s="101"/>
      <c r="M32" s="13"/>
      <c r="N32" s="12"/>
    </row>
    <row r="33" spans="1:14" ht="12.75">
      <c r="A33" s="14"/>
      <c r="B33" s="14" t="s">
        <v>93</v>
      </c>
      <c r="C33" s="15">
        <v>6</v>
      </c>
      <c r="D33" s="15"/>
      <c r="E33" s="14"/>
      <c r="F33" s="15">
        <f>SUM(F12:F30)</f>
        <v>60</v>
      </c>
      <c r="G33" s="15">
        <f aca="true" t="shared" si="1" ref="G33:M33">SUM(G12:G30)-G24</f>
        <v>344</v>
      </c>
      <c r="H33" s="15">
        <f t="shared" si="1"/>
        <v>80</v>
      </c>
      <c r="I33" s="15">
        <f t="shared" si="1"/>
        <v>58</v>
      </c>
      <c r="J33" s="15">
        <f t="shared" si="1"/>
        <v>26</v>
      </c>
      <c r="K33" s="15">
        <f t="shared" si="1"/>
        <v>106</v>
      </c>
      <c r="L33" s="15">
        <f t="shared" si="1"/>
        <v>54</v>
      </c>
      <c r="M33" s="15">
        <f t="shared" si="1"/>
        <v>20</v>
      </c>
      <c r="N33" s="14"/>
    </row>
    <row r="34" spans="1:14" ht="12.75">
      <c r="A34" s="5"/>
      <c r="B34" s="21" t="s">
        <v>94</v>
      </c>
      <c r="C34" s="22"/>
      <c r="D34" s="22"/>
      <c r="E34" s="22"/>
      <c r="F34" s="16"/>
      <c r="G34" s="101">
        <f>SUM(H33:J33)</f>
        <v>164</v>
      </c>
      <c r="H34" s="101"/>
      <c r="I34" s="101"/>
      <c r="J34" s="101">
        <f>SUM(K33:M33)</f>
        <v>180</v>
      </c>
      <c r="K34" s="101"/>
      <c r="L34" s="101"/>
      <c r="M34" s="13"/>
      <c r="N34" s="12"/>
    </row>
    <row r="35" spans="1:14" ht="12.75">
      <c r="A35" s="5"/>
      <c r="B35" s="21"/>
      <c r="C35" s="22"/>
      <c r="D35" s="22"/>
      <c r="E35" s="22"/>
      <c r="F35" s="16"/>
      <c r="G35" s="41"/>
      <c r="H35" s="41"/>
      <c r="I35" s="41"/>
      <c r="J35" s="41"/>
      <c r="K35" s="41"/>
      <c r="L35" s="41"/>
      <c r="M35" s="13"/>
      <c r="N35" s="12"/>
    </row>
    <row r="36" spans="1:14" ht="12.75">
      <c r="A36" s="5"/>
      <c r="B36" s="57" t="s">
        <v>27</v>
      </c>
      <c r="C36" s="22"/>
      <c r="D36" s="22"/>
      <c r="E36" s="22"/>
      <c r="F36" s="57">
        <f>SUM(F12:F30)</f>
        <v>60</v>
      </c>
      <c r="G36" s="58" t="s">
        <v>72</v>
      </c>
      <c r="H36" s="58" t="s">
        <v>73</v>
      </c>
      <c r="I36" s="41"/>
      <c r="J36" t="s">
        <v>79</v>
      </c>
      <c r="M36" s="13"/>
      <c r="N36" s="12"/>
    </row>
    <row r="37" spans="1:14" ht="12.75">
      <c r="A37" s="5"/>
      <c r="B37" s="59" t="s">
        <v>80</v>
      </c>
      <c r="C37" s="22"/>
      <c r="D37" s="22"/>
      <c r="E37" s="22"/>
      <c r="F37" s="60">
        <f>SUM(F12:F25)</f>
        <v>50</v>
      </c>
      <c r="G37" s="58">
        <f>+F12+SUM(F16:F20)+F24</f>
        <v>24</v>
      </c>
      <c r="H37" s="58">
        <f>F37-G37</f>
        <v>26</v>
      </c>
      <c r="I37" s="41"/>
      <c r="J37" t="s">
        <v>89</v>
      </c>
      <c r="M37" s="13"/>
      <c r="N37" s="12"/>
    </row>
    <row r="38" spans="1:14" ht="12.75">
      <c r="A38" s="5"/>
      <c r="B38" s="59" t="s">
        <v>81</v>
      </c>
      <c r="C38" s="22"/>
      <c r="D38" s="22"/>
      <c r="E38" s="22"/>
      <c r="F38" s="60">
        <f>SUM(F27:F30)</f>
        <v>10</v>
      </c>
      <c r="G38" s="58">
        <f>+F27+F28</f>
        <v>4</v>
      </c>
      <c r="H38" s="58">
        <f>F38-G38</f>
        <v>6</v>
      </c>
      <c r="I38" s="41"/>
      <c r="J38" s="41"/>
      <c r="K38" s="41"/>
      <c r="L38" s="41"/>
      <c r="M38" s="13"/>
      <c r="N38" s="12"/>
    </row>
    <row r="39" spans="1:14" ht="12.75">
      <c r="A39" s="5"/>
      <c r="B39" s="99"/>
      <c r="C39" s="100"/>
      <c r="D39" s="100"/>
      <c r="E39" s="100"/>
      <c r="G39" s="40">
        <f>SUM(G37:G38)</f>
        <v>28</v>
      </c>
      <c r="H39" s="40">
        <f>SUM(H37:H38)</f>
        <v>32</v>
      </c>
      <c r="I39" s="45"/>
      <c r="J39" s="41"/>
      <c r="K39" s="41"/>
      <c r="L39" s="41"/>
      <c r="M39" s="13"/>
      <c r="N39" s="12"/>
    </row>
    <row r="40" spans="2:5" ht="12.75">
      <c r="B40" s="99" t="s">
        <v>59</v>
      </c>
      <c r="C40" s="100"/>
      <c r="D40" s="100"/>
      <c r="E40" s="100"/>
    </row>
    <row r="41" spans="1:14" ht="12.75">
      <c r="A41" s="34"/>
      <c r="B41" s="34" t="s">
        <v>30</v>
      </c>
      <c r="C41" s="34"/>
      <c r="D41" s="34"/>
      <c r="E41" s="34"/>
      <c r="F41" s="34">
        <f>SUM(F12:F15)</f>
        <v>23</v>
      </c>
      <c r="G41" s="34">
        <f>SUM(G12:G15)</f>
        <v>135</v>
      </c>
      <c r="H41" s="34">
        <f aca="true" t="shared" si="2" ref="H41:M41">SUM(H12:H15)</f>
        <v>15</v>
      </c>
      <c r="I41" s="34">
        <f t="shared" si="2"/>
        <v>15</v>
      </c>
      <c r="J41" s="34">
        <f t="shared" si="2"/>
        <v>0</v>
      </c>
      <c r="K41" s="34">
        <f t="shared" si="2"/>
        <v>70</v>
      </c>
      <c r="L41" s="34">
        <f t="shared" si="2"/>
        <v>25</v>
      </c>
      <c r="M41" s="34">
        <f t="shared" si="2"/>
        <v>10</v>
      </c>
      <c r="N41" s="34"/>
    </row>
    <row r="42" spans="1:14" ht="12.75">
      <c r="A42" s="26"/>
      <c r="B42" s="26" t="s">
        <v>31</v>
      </c>
      <c r="C42" s="26"/>
      <c r="D42" s="26"/>
      <c r="E42" s="26"/>
      <c r="F42" s="26">
        <f>SUM(F16:F21)</f>
        <v>22</v>
      </c>
      <c r="G42" s="26">
        <f>SUM(G16:G21)</f>
        <v>122</v>
      </c>
      <c r="H42" s="26">
        <f aca="true" t="shared" si="3" ref="H42:M42">SUM(H16:H21)</f>
        <v>38</v>
      </c>
      <c r="I42" s="26">
        <f t="shared" si="3"/>
        <v>29</v>
      </c>
      <c r="J42" s="26">
        <f t="shared" si="3"/>
        <v>16</v>
      </c>
      <c r="K42" s="26">
        <f t="shared" si="3"/>
        <v>20</v>
      </c>
      <c r="L42" s="26">
        <f t="shared" si="3"/>
        <v>19</v>
      </c>
      <c r="M42" s="26">
        <f t="shared" si="3"/>
        <v>0</v>
      </c>
      <c r="N42" s="26"/>
    </row>
    <row r="43" spans="2:13" ht="12.75">
      <c r="B43" s="38" t="s">
        <v>32</v>
      </c>
      <c r="F43">
        <f>SUM(F41:F42)</f>
        <v>45</v>
      </c>
      <c r="G43">
        <f>SUM(G41:G42)</f>
        <v>257</v>
      </c>
      <c r="H43">
        <f aca="true" t="shared" si="4" ref="H43:M43">SUM(H41:H42)</f>
        <v>53</v>
      </c>
      <c r="I43">
        <f t="shared" si="4"/>
        <v>44</v>
      </c>
      <c r="J43">
        <f t="shared" si="4"/>
        <v>16</v>
      </c>
      <c r="K43">
        <f t="shared" si="4"/>
        <v>90</v>
      </c>
      <c r="L43">
        <f t="shared" si="4"/>
        <v>44</v>
      </c>
      <c r="M43">
        <f t="shared" si="4"/>
        <v>10</v>
      </c>
    </row>
    <row r="44" ht="12.75">
      <c r="B44" s="38"/>
    </row>
    <row r="46" spans="2:13" ht="12.75">
      <c r="B46" s="18" t="s">
        <v>78</v>
      </c>
      <c r="D46" s="18"/>
      <c r="E46" s="23" t="s">
        <v>21</v>
      </c>
      <c r="F46" s="23" t="s">
        <v>0</v>
      </c>
      <c r="G46" s="23"/>
      <c r="H46" s="18"/>
      <c r="I46" s="18"/>
      <c r="J46" s="18"/>
      <c r="K46" s="18"/>
      <c r="L46" s="18"/>
      <c r="M46" s="18"/>
    </row>
    <row r="47" spans="2:13" ht="12.75">
      <c r="B47" t="s">
        <v>1</v>
      </c>
      <c r="D47" s="19"/>
      <c r="E47" s="50">
        <f>G47/G50</f>
        <v>0.5</v>
      </c>
      <c r="F47" s="23" t="s">
        <v>22</v>
      </c>
      <c r="G47" s="23">
        <f>H70+K70</f>
        <v>98</v>
      </c>
      <c r="H47" s="18"/>
      <c r="I47" s="18"/>
      <c r="J47" s="18"/>
      <c r="K47" s="18"/>
      <c r="L47" s="18"/>
      <c r="M47" s="18"/>
    </row>
    <row r="48" spans="2:13" ht="12.75">
      <c r="B48" t="s">
        <v>37</v>
      </c>
      <c r="D48" s="19"/>
      <c r="E48" s="50">
        <f>G48/G50</f>
        <v>0.46938775510204084</v>
      </c>
      <c r="F48" s="23" t="s">
        <v>23</v>
      </c>
      <c r="G48" s="23">
        <f>I70+L70</f>
        <v>92</v>
      </c>
      <c r="H48" s="18"/>
      <c r="I48" s="18"/>
      <c r="J48" s="18"/>
      <c r="K48" s="18"/>
      <c r="L48" s="18"/>
      <c r="M48" s="18"/>
    </row>
    <row r="49" spans="2:13" ht="12.75">
      <c r="B49" t="s">
        <v>45</v>
      </c>
      <c r="D49" s="19"/>
      <c r="E49" s="50">
        <f>G49/G50</f>
        <v>0.030612244897959183</v>
      </c>
      <c r="F49" s="23" t="s">
        <v>24</v>
      </c>
      <c r="G49" s="23">
        <f>J70+M70</f>
        <v>6</v>
      </c>
      <c r="H49" s="18"/>
      <c r="I49" s="18"/>
      <c r="J49" s="18"/>
      <c r="K49" s="18"/>
      <c r="L49" s="18"/>
      <c r="M49" s="18"/>
    </row>
    <row r="50" spans="2:13" ht="12.75">
      <c r="B50" t="s">
        <v>65</v>
      </c>
      <c r="D50" s="18"/>
      <c r="E50" s="50">
        <f>SUM(E47:E49)</f>
        <v>1</v>
      </c>
      <c r="F50" s="23" t="s">
        <v>2</v>
      </c>
      <c r="G50" s="23">
        <f>SUM(G47:G49)</f>
        <v>196</v>
      </c>
      <c r="H50" s="18"/>
      <c r="I50" s="18"/>
      <c r="J50" s="18"/>
      <c r="K50" s="18"/>
      <c r="L50" s="18"/>
      <c r="M50" s="18"/>
    </row>
    <row r="51" ht="12.75">
      <c r="B51" t="s">
        <v>66</v>
      </c>
    </row>
    <row r="52" spans="1:14" ht="25.5">
      <c r="A52" s="98" t="s">
        <v>20</v>
      </c>
      <c r="B52" s="97" t="s">
        <v>3</v>
      </c>
      <c r="C52" s="103" t="s">
        <v>4</v>
      </c>
      <c r="D52" s="104"/>
      <c r="E52" s="105"/>
      <c r="F52" s="1" t="s">
        <v>5</v>
      </c>
      <c r="G52" s="103" t="s">
        <v>6</v>
      </c>
      <c r="H52" s="104"/>
      <c r="I52" s="104"/>
      <c r="J52" s="104"/>
      <c r="K52" s="104"/>
      <c r="L52" s="104"/>
      <c r="M52" s="105"/>
      <c r="N52" s="87" t="s">
        <v>7</v>
      </c>
    </row>
    <row r="53" spans="1:14" ht="12.75">
      <c r="A53" s="98"/>
      <c r="B53" s="106"/>
      <c r="C53" s="2" t="s">
        <v>8</v>
      </c>
      <c r="D53" s="2" t="s">
        <v>9</v>
      </c>
      <c r="E53" s="3" t="s">
        <v>10</v>
      </c>
      <c r="F53" s="108" t="s">
        <v>27</v>
      </c>
      <c r="G53" s="3" t="s">
        <v>2</v>
      </c>
      <c r="H53" s="92" t="s">
        <v>70</v>
      </c>
      <c r="I53" s="93"/>
      <c r="J53" s="94"/>
      <c r="K53" s="92" t="s">
        <v>71</v>
      </c>
      <c r="L53" s="93"/>
      <c r="M53" s="94"/>
      <c r="N53" s="88"/>
    </row>
    <row r="54" spans="1:14" ht="12.75">
      <c r="A54" s="98"/>
      <c r="B54" s="107"/>
      <c r="C54" s="6"/>
      <c r="D54" s="6" t="s">
        <v>13</v>
      </c>
      <c r="E54" s="7" t="s">
        <v>14</v>
      </c>
      <c r="F54" s="109"/>
      <c r="G54" s="7" t="s">
        <v>15</v>
      </c>
      <c r="H54" s="4" t="s">
        <v>16</v>
      </c>
      <c r="I54" s="8" t="s">
        <v>17</v>
      </c>
      <c r="J54" s="8" t="s">
        <v>18</v>
      </c>
      <c r="K54" s="8" t="s">
        <v>16</v>
      </c>
      <c r="L54" s="8" t="s">
        <v>17</v>
      </c>
      <c r="M54" s="8" t="s">
        <v>18</v>
      </c>
      <c r="N54" s="89"/>
    </row>
    <row r="55" spans="1:14" ht="12.75">
      <c r="A55" s="31">
        <v>1</v>
      </c>
      <c r="B55" s="29" t="s">
        <v>57</v>
      </c>
      <c r="C55" s="30">
        <v>4</v>
      </c>
      <c r="D55" s="30">
        <v>4</v>
      </c>
      <c r="E55" s="30"/>
      <c r="F55" s="31">
        <v>6</v>
      </c>
      <c r="G55" s="30">
        <v>30</v>
      </c>
      <c r="H55" s="31">
        <v>0</v>
      </c>
      <c r="I55" s="31">
        <v>0</v>
      </c>
      <c r="J55" s="31">
        <v>0</v>
      </c>
      <c r="K55" s="31">
        <v>15</v>
      </c>
      <c r="L55" s="31">
        <v>15</v>
      </c>
      <c r="M55" s="31">
        <v>0</v>
      </c>
      <c r="N55" s="29"/>
    </row>
    <row r="56" spans="1:14" ht="12.75">
      <c r="A56" s="25">
        <v>2</v>
      </c>
      <c r="B56" s="37" t="s">
        <v>44</v>
      </c>
      <c r="C56" s="36">
        <v>3</v>
      </c>
      <c r="D56" s="36">
        <v>3</v>
      </c>
      <c r="E56" s="36"/>
      <c r="F56" s="25">
        <v>7</v>
      </c>
      <c r="G56" s="36">
        <v>29</v>
      </c>
      <c r="H56" s="25">
        <v>19</v>
      </c>
      <c r="I56" s="25">
        <v>10</v>
      </c>
      <c r="J56" s="25">
        <v>0</v>
      </c>
      <c r="K56" s="25">
        <v>0</v>
      </c>
      <c r="L56" s="25">
        <v>0</v>
      </c>
      <c r="M56" s="25">
        <v>0</v>
      </c>
      <c r="N56" s="24"/>
    </row>
    <row r="57" spans="1:14" ht="12.75">
      <c r="A57" s="25">
        <v>3</v>
      </c>
      <c r="B57" s="46" t="s">
        <v>60</v>
      </c>
      <c r="C57" s="36">
        <v>4</v>
      </c>
      <c r="D57" s="36"/>
      <c r="E57" s="36"/>
      <c r="F57" s="25">
        <v>4</v>
      </c>
      <c r="G57" s="36">
        <v>19</v>
      </c>
      <c r="H57" s="25">
        <v>0</v>
      </c>
      <c r="I57" s="25">
        <v>0</v>
      </c>
      <c r="J57" s="25">
        <v>0</v>
      </c>
      <c r="K57" s="25">
        <v>19</v>
      </c>
      <c r="L57" s="25">
        <v>0</v>
      </c>
      <c r="M57" s="25">
        <v>0</v>
      </c>
      <c r="N57" s="27"/>
    </row>
    <row r="58" spans="1:14" ht="12.75">
      <c r="A58" s="25">
        <v>4</v>
      </c>
      <c r="B58" s="46" t="s">
        <v>58</v>
      </c>
      <c r="C58" s="36"/>
      <c r="D58" s="36">
        <v>4</v>
      </c>
      <c r="E58" s="36"/>
      <c r="F58" s="25">
        <v>3</v>
      </c>
      <c r="G58" s="36">
        <v>10</v>
      </c>
      <c r="H58" s="25">
        <v>0</v>
      </c>
      <c r="I58" s="25">
        <v>0</v>
      </c>
      <c r="J58" s="25">
        <v>0</v>
      </c>
      <c r="K58" s="25">
        <v>0</v>
      </c>
      <c r="L58" s="25">
        <v>10</v>
      </c>
      <c r="M58" s="25">
        <v>0</v>
      </c>
      <c r="N58" s="27"/>
    </row>
    <row r="59" spans="1:14" ht="12.75">
      <c r="A59" s="20">
        <v>5</v>
      </c>
      <c r="B59" s="3" t="s">
        <v>41</v>
      </c>
      <c r="C59" s="35"/>
      <c r="D59" s="35"/>
      <c r="E59" s="10" t="s">
        <v>69</v>
      </c>
      <c r="F59" s="20">
        <v>20</v>
      </c>
      <c r="G59" s="35">
        <v>30</v>
      </c>
      <c r="H59" s="20">
        <v>0</v>
      </c>
      <c r="I59" s="20">
        <v>15</v>
      </c>
      <c r="J59" s="20">
        <v>0</v>
      </c>
      <c r="K59" s="20">
        <v>0</v>
      </c>
      <c r="L59" s="20">
        <v>15</v>
      </c>
      <c r="M59" s="20">
        <v>0</v>
      </c>
      <c r="N59" s="9" t="s">
        <v>75</v>
      </c>
    </row>
    <row r="60" spans="1:14" ht="12.75">
      <c r="A60" s="20">
        <v>6</v>
      </c>
      <c r="B60" s="3" t="s">
        <v>46</v>
      </c>
      <c r="C60" s="35"/>
      <c r="D60" s="10">
        <v>3</v>
      </c>
      <c r="E60" s="35"/>
      <c r="F60" s="20">
        <v>3</v>
      </c>
      <c r="G60" s="35">
        <v>9</v>
      </c>
      <c r="H60" s="20">
        <v>3</v>
      </c>
      <c r="I60" s="20">
        <v>6</v>
      </c>
      <c r="J60" s="20">
        <v>0</v>
      </c>
      <c r="K60" s="20">
        <v>0</v>
      </c>
      <c r="L60" s="20">
        <v>0</v>
      </c>
      <c r="M60" s="20">
        <v>0</v>
      </c>
      <c r="N60" s="27"/>
    </row>
    <row r="61" spans="1:14" ht="12.75">
      <c r="A61" s="20">
        <v>7</v>
      </c>
      <c r="B61" s="9" t="s">
        <v>47</v>
      </c>
      <c r="C61" s="35"/>
      <c r="D61" s="10">
        <v>3</v>
      </c>
      <c r="E61" s="35"/>
      <c r="F61" s="20">
        <v>2</v>
      </c>
      <c r="G61" s="35">
        <v>7</v>
      </c>
      <c r="H61" s="20">
        <v>0</v>
      </c>
      <c r="I61" s="20">
        <v>7</v>
      </c>
      <c r="J61" s="20">
        <v>0</v>
      </c>
      <c r="K61" s="20">
        <v>0</v>
      </c>
      <c r="L61" s="20">
        <v>0</v>
      </c>
      <c r="M61" s="20">
        <v>0</v>
      </c>
      <c r="N61" s="27"/>
    </row>
    <row r="62" spans="1:14" ht="12.75">
      <c r="A62" s="20">
        <v>8</v>
      </c>
      <c r="B62" s="3" t="s">
        <v>48</v>
      </c>
      <c r="C62" s="35"/>
      <c r="D62" s="10">
        <v>3</v>
      </c>
      <c r="E62" s="35"/>
      <c r="F62" s="20">
        <v>3</v>
      </c>
      <c r="G62" s="35">
        <v>8</v>
      </c>
      <c r="H62" s="20">
        <v>2</v>
      </c>
      <c r="I62" s="20">
        <v>0</v>
      </c>
      <c r="J62" s="20">
        <v>6</v>
      </c>
      <c r="K62" s="20">
        <v>0</v>
      </c>
      <c r="L62" s="20">
        <v>0</v>
      </c>
      <c r="M62" s="20">
        <v>0</v>
      </c>
      <c r="N62" s="20"/>
    </row>
    <row r="63" spans="1:14" ht="12.75">
      <c r="A63" s="20">
        <v>9</v>
      </c>
      <c r="B63" s="3" t="s">
        <v>26</v>
      </c>
      <c r="C63" s="35"/>
      <c r="D63" s="10" t="s">
        <v>69</v>
      </c>
      <c r="E63" s="35"/>
      <c r="F63" s="20">
        <v>2</v>
      </c>
      <c r="G63" s="35">
        <v>16</v>
      </c>
      <c r="H63" s="20">
        <v>8</v>
      </c>
      <c r="I63" s="20">
        <v>0</v>
      </c>
      <c r="J63" s="20">
        <v>0</v>
      </c>
      <c r="K63" s="20">
        <v>8</v>
      </c>
      <c r="L63" s="20">
        <v>0</v>
      </c>
      <c r="M63" s="20">
        <v>0</v>
      </c>
      <c r="N63" s="9" t="s">
        <v>74</v>
      </c>
    </row>
    <row r="64" spans="1:14" ht="12.75">
      <c r="A64" s="27"/>
      <c r="B64" s="3"/>
      <c r="C64" s="35"/>
      <c r="D64" s="10"/>
      <c r="E64" s="35"/>
      <c r="F64" s="20"/>
      <c r="G64" s="35"/>
      <c r="H64" s="20"/>
      <c r="I64" s="20"/>
      <c r="J64" s="20"/>
      <c r="K64" s="20"/>
      <c r="L64" s="20"/>
      <c r="M64" s="20"/>
      <c r="N64" s="27"/>
    </row>
    <row r="65" spans="1:14" ht="12.75">
      <c r="A65" s="9"/>
      <c r="B65" s="39" t="s">
        <v>33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</row>
    <row r="66" spans="1:14" ht="12.75">
      <c r="A66" s="9">
        <v>10</v>
      </c>
      <c r="B66" s="49" t="s">
        <v>104</v>
      </c>
      <c r="C66" s="8"/>
      <c r="D66" s="10">
        <v>3</v>
      </c>
      <c r="E66" s="8"/>
      <c r="F66" s="8">
        <v>2</v>
      </c>
      <c r="G66" s="8">
        <v>8</v>
      </c>
      <c r="H66" s="8">
        <v>8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9"/>
    </row>
    <row r="67" spans="1:14" ht="12.75">
      <c r="A67" s="9">
        <v>11</v>
      </c>
      <c r="B67" s="49" t="s">
        <v>105</v>
      </c>
      <c r="C67" s="8"/>
      <c r="D67" s="10">
        <v>3</v>
      </c>
      <c r="E67" s="8"/>
      <c r="F67" s="8">
        <v>4</v>
      </c>
      <c r="G67" s="8">
        <v>14</v>
      </c>
      <c r="H67" s="8">
        <v>0</v>
      </c>
      <c r="I67" s="8">
        <v>14</v>
      </c>
      <c r="J67" s="8">
        <v>0</v>
      </c>
      <c r="K67" s="8">
        <v>0</v>
      </c>
      <c r="L67" s="8">
        <v>0</v>
      </c>
      <c r="M67" s="8">
        <v>0</v>
      </c>
      <c r="N67" s="9"/>
    </row>
    <row r="68" spans="1:14" ht="12.75">
      <c r="A68" s="9">
        <v>12</v>
      </c>
      <c r="B68" s="49" t="s">
        <v>106</v>
      </c>
      <c r="C68" s="8"/>
      <c r="D68" s="10">
        <v>3</v>
      </c>
      <c r="E68" s="8"/>
      <c r="F68" s="8">
        <v>2</v>
      </c>
      <c r="G68" s="8">
        <v>8</v>
      </c>
      <c r="H68" s="8">
        <v>8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9"/>
    </row>
    <row r="69" spans="1:14" ht="12.75">
      <c r="A69" s="9">
        <v>13</v>
      </c>
      <c r="B69" s="49" t="s">
        <v>107</v>
      </c>
      <c r="C69" s="8"/>
      <c r="D69" s="10">
        <v>4</v>
      </c>
      <c r="E69" s="8"/>
      <c r="F69" s="8">
        <v>2</v>
      </c>
      <c r="G69" s="8">
        <v>8</v>
      </c>
      <c r="H69" s="8">
        <v>0</v>
      </c>
      <c r="I69" s="8">
        <v>0</v>
      </c>
      <c r="J69" s="8">
        <v>0</v>
      </c>
      <c r="K69" s="8">
        <v>8</v>
      </c>
      <c r="L69" s="8">
        <v>0</v>
      </c>
      <c r="M69" s="8">
        <v>0</v>
      </c>
      <c r="N69" s="9"/>
    </row>
    <row r="70" spans="1:14" ht="12.75">
      <c r="A70" s="14"/>
      <c r="B70" s="14" t="s">
        <v>19</v>
      </c>
      <c r="C70" s="15">
        <f>COUNT(C55:C69)</f>
        <v>3</v>
      </c>
      <c r="D70" s="14"/>
      <c r="E70" s="14"/>
      <c r="F70" s="15">
        <f aca="true" t="shared" si="5" ref="F70:M70">SUM(F55:F69)</f>
        <v>60</v>
      </c>
      <c r="G70" s="15">
        <f t="shared" si="5"/>
        <v>196</v>
      </c>
      <c r="H70" s="15">
        <f t="shared" si="5"/>
        <v>48</v>
      </c>
      <c r="I70" s="15">
        <f t="shared" si="5"/>
        <v>52</v>
      </c>
      <c r="J70" s="15">
        <f t="shared" si="5"/>
        <v>6</v>
      </c>
      <c r="K70" s="15">
        <f t="shared" si="5"/>
        <v>50</v>
      </c>
      <c r="L70" s="15">
        <f t="shared" si="5"/>
        <v>40</v>
      </c>
      <c r="M70" s="15">
        <f t="shared" si="5"/>
        <v>0</v>
      </c>
      <c r="N70" s="14"/>
    </row>
    <row r="71" spans="1:14" ht="12.75">
      <c r="A71" s="18"/>
      <c r="B71" s="18" t="s">
        <v>29</v>
      </c>
      <c r="C71" s="18"/>
      <c r="D71" s="18"/>
      <c r="E71" s="18"/>
      <c r="F71" s="18"/>
      <c r="G71" s="18"/>
      <c r="H71" s="102">
        <f>SUM(H70:J70)</f>
        <v>106</v>
      </c>
      <c r="I71" s="102"/>
      <c r="J71" s="102"/>
      <c r="K71" s="102">
        <f>SUM(K70:M70)</f>
        <v>90</v>
      </c>
      <c r="L71" s="102"/>
      <c r="M71" s="102"/>
      <c r="N71" s="17"/>
    </row>
    <row r="72" spans="1:14" ht="12.75">
      <c r="A72" s="18"/>
      <c r="B72" t="s">
        <v>49</v>
      </c>
      <c r="C72" s="18"/>
      <c r="D72" s="18"/>
      <c r="E72" s="18"/>
      <c r="F72" s="18"/>
      <c r="G72" s="18"/>
      <c r="H72" s="40"/>
      <c r="I72" s="40"/>
      <c r="J72" s="40"/>
      <c r="K72" s="40"/>
      <c r="L72" s="40"/>
      <c r="M72" s="40"/>
      <c r="N72" s="17"/>
    </row>
    <row r="73" spans="1:14" ht="12.75">
      <c r="A73" s="18"/>
      <c r="B73" s="57" t="s">
        <v>27</v>
      </c>
      <c r="C73" s="22"/>
      <c r="D73" s="22"/>
      <c r="E73" s="22"/>
      <c r="F73" s="57">
        <f>SUM(F55:F69)</f>
        <v>60</v>
      </c>
      <c r="G73" s="58" t="s">
        <v>76</v>
      </c>
      <c r="H73" s="58" t="s">
        <v>77</v>
      </c>
      <c r="I73" s="40"/>
      <c r="J73" s="40"/>
      <c r="K73" s="40"/>
      <c r="L73" s="40"/>
      <c r="M73" s="40"/>
      <c r="N73" s="17"/>
    </row>
    <row r="74" spans="1:14" ht="12.75">
      <c r="A74" s="18"/>
      <c r="B74" s="59" t="s">
        <v>80</v>
      </c>
      <c r="C74" s="22"/>
      <c r="D74" s="22"/>
      <c r="E74" s="22"/>
      <c r="F74" s="60">
        <f>SUM(F55:F63)</f>
        <v>50</v>
      </c>
      <c r="G74" s="58">
        <f>+F56+SUM(F59:F63)-13</f>
        <v>24</v>
      </c>
      <c r="H74" s="58">
        <f>F74-G74</f>
        <v>26</v>
      </c>
      <c r="I74" s="40"/>
      <c r="J74" s="40"/>
      <c r="K74" s="40"/>
      <c r="L74" s="40"/>
      <c r="M74" s="40"/>
      <c r="N74" s="17"/>
    </row>
    <row r="75" spans="1:14" ht="12.75">
      <c r="A75" s="18"/>
      <c r="B75" s="59" t="s">
        <v>81</v>
      </c>
      <c r="C75" s="22"/>
      <c r="D75" s="22"/>
      <c r="E75" s="22"/>
      <c r="F75" s="60">
        <f>SUM(F66:F69)</f>
        <v>10</v>
      </c>
      <c r="G75" s="58">
        <f>+F66+F67+F68</f>
        <v>8</v>
      </c>
      <c r="H75" s="58">
        <f>F75-G75</f>
        <v>2</v>
      </c>
      <c r="I75" s="40"/>
      <c r="J75" s="40"/>
      <c r="K75" s="40"/>
      <c r="L75" s="40"/>
      <c r="M75" s="40"/>
      <c r="N75" s="17"/>
    </row>
    <row r="76" spans="1:14" ht="12.75">
      <c r="A76" s="18"/>
      <c r="B76" s="99"/>
      <c r="C76" s="100"/>
      <c r="D76" s="100"/>
      <c r="E76" s="100"/>
      <c r="G76" s="40">
        <f>SUM(G74:G75)</f>
        <v>32</v>
      </c>
      <c r="H76" s="40">
        <f>SUM(H74:H75)</f>
        <v>28</v>
      </c>
      <c r="I76" s="40"/>
      <c r="J76" s="40"/>
      <c r="K76" s="40"/>
      <c r="L76" s="40"/>
      <c r="M76" s="40"/>
      <c r="N76" s="17"/>
    </row>
    <row r="77" spans="1:14" ht="12.75">
      <c r="A77" s="18"/>
      <c r="B77" s="18"/>
      <c r="C77" s="18"/>
      <c r="D77" s="18"/>
      <c r="E77" s="18"/>
      <c r="F77" s="18"/>
      <c r="G77" s="18"/>
      <c r="H77" s="40"/>
      <c r="I77" s="40"/>
      <c r="J77" s="40"/>
      <c r="K77" s="40"/>
      <c r="L77" s="40"/>
      <c r="M77" s="40"/>
      <c r="N77" s="17"/>
    </row>
    <row r="78" spans="1:14" ht="12.75">
      <c r="A78" s="18"/>
      <c r="B78" s="99" t="s">
        <v>59</v>
      </c>
      <c r="C78" s="100"/>
      <c r="D78" s="100"/>
      <c r="E78" s="100"/>
      <c r="N78" s="17"/>
    </row>
    <row r="79" spans="1:14" ht="12.75">
      <c r="A79" s="18"/>
      <c r="B79" s="34" t="s">
        <v>30</v>
      </c>
      <c r="C79" s="34"/>
      <c r="D79" s="34"/>
      <c r="E79" s="34"/>
      <c r="F79" s="34">
        <f>SUM(F55:F55)</f>
        <v>6</v>
      </c>
      <c r="G79" s="34">
        <f>SUM(G55:G55)</f>
        <v>30</v>
      </c>
      <c r="H79" s="34">
        <f aca="true" t="shared" si="6" ref="H79:M79">SUM(H55:H55)</f>
        <v>0</v>
      </c>
      <c r="I79" s="34">
        <f t="shared" si="6"/>
        <v>0</v>
      </c>
      <c r="J79" s="34">
        <f t="shared" si="6"/>
        <v>0</v>
      </c>
      <c r="K79" s="34">
        <f t="shared" si="6"/>
        <v>15</v>
      </c>
      <c r="L79" s="34">
        <f t="shared" si="6"/>
        <v>15</v>
      </c>
      <c r="M79" s="34">
        <f t="shared" si="6"/>
        <v>0</v>
      </c>
      <c r="N79" s="17"/>
    </row>
    <row r="80" spans="1:14" ht="12.75">
      <c r="A80" s="18"/>
      <c r="B80" s="26" t="s">
        <v>31</v>
      </c>
      <c r="C80" s="26"/>
      <c r="D80" s="26"/>
      <c r="E80" s="26"/>
      <c r="F80" s="26">
        <f>SUM(F56:F58)</f>
        <v>14</v>
      </c>
      <c r="G80" s="26">
        <f>SUM(G56:G58)</f>
        <v>58</v>
      </c>
      <c r="H80" s="26">
        <f aca="true" t="shared" si="7" ref="H80:M80">SUM(H56:H58)</f>
        <v>19</v>
      </c>
      <c r="I80" s="26">
        <f t="shared" si="7"/>
        <v>10</v>
      </c>
      <c r="J80" s="26">
        <f t="shared" si="7"/>
        <v>0</v>
      </c>
      <c r="K80" s="26">
        <f t="shared" si="7"/>
        <v>19</v>
      </c>
      <c r="L80" s="26">
        <f t="shared" si="7"/>
        <v>10</v>
      </c>
      <c r="M80" s="26">
        <f t="shared" si="7"/>
        <v>0</v>
      </c>
      <c r="N80" s="17"/>
    </row>
    <row r="81" spans="2:13" ht="12.75">
      <c r="B81" s="38" t="s">
        <v>32</v>
      </c>
      <c r="F81">
        <f>SUM(F79:F80)</f>
        <v>20</v>
      </c>
      <c r="G81">
        <f aca="true" t="shared" si="8" ref="G81:M81">SUM(G78:G80)</f>
        <v>88</v>
      </c>
      <c r="H81">
        <f t="shared" si="8"/>
        <v>19</v>
      </c>
      <c r="I81">
        <f t="shared" si="8"/>
        <v>10</v>
      </c>
      <c r="J81">
        <f t="shared" si="8"/>
        <v>0</v>
      </c>
      <c r="K81">
        <f t="shared" si="8"/>
        <v>34</v>
      </c>
      <c r="L81">
        <f t="shared" si="8"/>
        <v>25</v>
      </c>
      <c r="M81">
        <f t="shared" si="8"/>
        <v>0</v>
      </c>
    </row>
    <row r="82" ht="12.75">
      <c r="B82" s="38"/>
    </row>
    <row r="83" ht="12.75">
      <c r="B83" s="38"/>
    </row>
    <row r="84" ht="12.75">
      <c r="B84" s="38"/>
    </row>
    <row r="85" ht="12.75">
      <c r="B85" s="38"/>
    </row>
    <row r="86" ht="12.75">
      <c r="B86" s="38"/>
    </row>
    <row r="88" spans="2:5" ht="12.75">
      <c r="B88" t="s">
        <v>59</v>
      </c>
      <c r="D88" t="s">
        <v>63</v>
      </c>
      <c r="E88" t="s">
        <v>64</v>
      </c>
    </row>
    <row r="89" spans="2:13" s="34" customFormat="1" ht="12.75">
      <c r="B89" s="34" t="s">
        <v>30</v>
      </c>
      <c r="D89" s="34">
        <v>165</v>
      </c>
      <c r="E89" s="34">
        <v>20</v>
      </c>
      <c r="F89" s="34">
        <f aca="true" t="shared" si="9" ref="F89:M90">+F41+F79</f>
        <v>29</v>
      </c>
      <c r="G89" s="34">
        <f t="shared" si="9"/>
        <v>165</v>
      </c>
      <c r="H89" s="34">
        <f t="shared" si="9"/>
        <v>15</v>
      </c>
      <c r="I89" s="34">
        <f t="shared" si="9"/>
        <v>15</v>
      </c>
      <c r="J89" s="34">
        <f t="shared" si="9"/>
        <v>0</v>
      </c>
      <c r="K89" s="34">
        <f t="shared" si="9"/>
        <v>85</v>
      </c>
      <c r="L89" s="34">
        <f t="shared" si="9"/>
        <v>40</v>
      </c>
      <c r="M89" s="34">
        <f t="shared" si="9"/>
        <v>10</v>
      </c>
    </row>
    <row r="90" spans="2:13" s="26" customFormat="1" ht="12.75">
      <c r="B90" s="26" t="s">
        <v>31</v>
      </c>
      <c r="D90" s="26">
        <v>180</v>
      </c>
      <c r="E90" s="26">
        <v>21</v>
      </c>
      <c r="F90" s="26">
        <f t="shared" si="9"/>
        <v>36</v>
      </c>
      <c r="G90" s="26">
        <f t="shared" si="9"/>
        <v>180</v>
      </c>
      <c r="H90" s="26">
        <f t="shared" si="9"/>
        <v>57</v>
      </c>
      <c r="I90" s="26">
        <f t="shared" si="9"/>
        <v>39</v>
      </c>
      <c r="J90" s="26">
        <f t="shared" si="9"/>
        <v>16</v>
      </c>
      <c r="K90" s="26">
        <f t="shared" si="9"/>
        <v>39</v>
      </c>
      <c r="L90" s="26">
        <f t="shared" si="9"/>
        <v>29</v>
      </c>
      <c r="M90" s="26">
        <f t="shared" si="9"/>
        <v>0</v>
      </c>
    </row>
    <row r="91" spans="2:13" ht="12.75">
      <c r="B91" s="48" t="s">
        <v>32</v>
      </c>
      <c r="D91" s="47">
        <f>SUM(D89:D90)</f>
        <v>345</v>
      </c>
      <c r="E91" s="47">
        <f>SUM(E89:E90)</f>
        <v>41</v>
      </c>
      <c r="F91" s="47">
        <f>+SUM(F89:F90)</f>
        <v>65</v>
      </c>
      <c r="G91" s="47">
        <f aca="true" t="shared" si="10" ref="G91:M91">+SUM(G89:G90)</f>
        <v>345</v>
      </c>
      <c r="H91" s="47">
        <f t="shared" si="10"/>
        <v>72</v>
      </c>
      <c r="I91" s="47">
        <f t="shared" si="10"/>
        <v>54</v>
      </c>
      <c r="J91" s="47">
        <f t="shared" si="10"/>
        <v>16</v>
      </c>
      <c r="K91" s="47">
        <f t="shared" si="10"/>
        <v>124</v>
      </c>
      <c r="L91" s="47">
        <f t="shared" si="10"/>
        <v>69</v>
      </c>
      <c r="M91" s="47">
        <f t="shared" si="10"/>
        <v>10</v>
      </c>
    </row>
    <row r="92" spans="4:13" ht="12.75"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5" spans="1:8" ht="12.75">
      <c r="A95" s="23"/>
      <c r="B95" s="70" t="s">
        <v>98</v>
      </c>
      <c r="C95" s="23"/>
      <c r="D95" s="23"/>
      <c r="E95" s="23"/>
      <c r="F95" s="23"/>
      <c r="G95" s="23"/>
      <c r="H95" s="23"/>
    </row>
    <row r="96" spans="1:8" ht="12.75">
      <c r="A96" s="23"/>
      <c r="B96" s="23"/>
      <c r="C96" s="65" t="s">
        <v>32</v>
      </c>
      <c r="D96" s="65" t="s">
        <v>25</v>
      </c>
      <c r="E96" s="65" t="s">
        <v>80</v>
      </c>
      <c r="F96" s="65" t="s">
        <v>25</v>
      </c>
      <c r="G96" s="65" t="s">
        <v>81</v>
      </c>
      <c r="H96" s="65" t="s">
        <v>25</v>
      </c>
    </row>
    <row r="97" spans="1:8" ht="12.75">
      <c r="A97" s="23"/>
      <c r="B97" s="65" t="s">
        <v>34</v>
      </c>
      <c r="C97" s="23">
        <f>+E97+G97</f>
        <v>284</v>
      </c>
      <c r="D97" s="66">
        <f>+C97/$C100</f>
        <v>0.5259259259259259</v>
      </c>
      <c r="E97" s="67">
        <f>SUM(H12:H25)+SUM(K12:K25)+SUM(H55:H63)+SUM(K55:K63)-H25-K25</f>
        <v>228</v>
      </c>
      <c r="F97" s="66">
        <f>+E97/$E100</f>
        <v>0.4956521739130435</v>
      </c>
      <c r="G97" s="67">
        <f>SUM(H27:H30)+SUM(K27:K30)+SUM(H66:H69)+SUM(K66:K69)</f>
        <v>56</v>
      </c>
      <c r="H97" s="66">
        <f>+G97/$G100</f>
        <v>0.7</v>
      </c>
    </row>
    <row r="98" spans="1:8" ht="12.75">
      <c r="A98" s="23"/>
      <c r="B98" s="65" t="s">
        <v>35</v>
      </c>
      <c r="C98" s="23">
        <f>+E98+G98</f>
        <v>208</v>
      </c>
      <c r="D98" s="66">
        <f>+C98/$C100</f>
        <v>0.3851851851851852</v>
      </c>
      <c r="E98" s="67">
        <f>SUM(I12:I25)+SUM(L12:L25)+SUM(I55:I63)+SUM(L55:L63)-I25-L25</f>
        <v>194</v>
      </c>
      <c r="F98" s="66">
        <f>+E98/$E100</f>
        <v>0.4217391304347826</v>
      </c>
      <c r="G98" s="67">
        <f>SUM(I27:I30)+SUM(L27:L30)+SUM(I66:I69)+SUM(L66:L69)</f>
        <v>14</v>
      </c>
      <c r="H98" s="66">
        <f>+G98/$G100</f>
        <v>0.175</v>
      </c>
    </row>
    <row r="99" spans="1:8" ht="12.75">
      <c r="A99" s="23"/>
      <c r="B99" s="65" t="s">
        <v>36</v>
      </c>
      <c r="C99" s="23">
        <f>+E99+G99</f>
        <v>48</v>
      </c>
      <c r="D99" s="66">
        <f>+C99/$C100</f>
        <v>0.08888888888888889</v>
      </c>
      <c r="E99" s="67">
        <f>+SUM(J12:J25)+SUM(M12:M25)+SUM(J55:J63)+SUM(M55:M63)-J25-M25</f>
        <v>38</v>
      </c>
      <c r="F99" s="66">
        <f>+E99/$E100</f>
        <v>0.08260869565217391</v>
      </c>
      <c r="G99" s="67">
        <f>SUM(I27:J30)+SUM(M27:M30)+SUM(J66:J69)+SUM(M66:M69)</f>
        <v>10</v>
      </c>
      <c r="H99" s="66">
        <f>+G99/$G100</f>
        <v>0.125</v>
      </c>
    </row>
    <row r="100" spans="1:8" ht="12.75">
      <c r="A100" s="23"/>
      <c r="B100" s="65" t="s">
        <v>32</v>
      </c>
      <c r="C100" s="23">
        <f>+E100+G100</f>
        <v>540</v>
      </c>
      <c r="D100" s="66">
        <f>+C100/$C100</f>
        <v>1</v>
      </c>
      <c r="E100" s="23">
        <f>SUM(E97:E99)</f>
        <v>460</v>
      </c>
      <c r="F100" s="66">
        <f>+E100/$E100</f>
        <v>1</v>
      </c>
      <c r="G100" s="23">
        <f>SUM(G97:G99)</f>
        <v>80</v>
      </c>
      <c r="H100" s="66">
        <f>+G100/$G100</f>
        <v>1</v>
      </c>
    </row>
    <row r="102" spans="1:8" ht="12.75">
      <c r="A102" s="23"/>
      <c r="B102" s="70" t="s">
        <v>99</v>
      </c>
      <c r="C102" s="23"/>
      <c r="D102" s="23"/>
      <c r="E102" s="23"/>
      <c r="F102" s="23"/>
      <c r="G102" s="23"/>
      <c r="H102" s="23"/>
    </row>
    <row r="103" spans="1:8" ht="12.75">
      <c r="A103" s="23"/>
      <c r="B103" s="23"/>
      <c r="C103" s="65" t="s">
        <v>32</v>
      </c>
      <c r="D103" s="65" t="s">
        <v>25</v>
      </c>
      <c r="E103" s="65" t="s">
        <v>80</v>
      </c>
      <c r="F103" s="65" t="s">
        <v>25</v>
      </c>
      <c r="G103" s="65" t="s">
        <v>81</v>
      </c>
      <c r="H103" s="65" t="s">
        <v>25</v>
      </c>
    </row>
    <row r="104" spans="1:8" ht="12.75">
      <c r="A104" s="23"/>
      <c r="B104" s="65" t="s">
        <v>34</v>
      </c>
      <c r="C104" s="23">
        <f>+E104+G104</f>
        <v>284</v>
      </c>
      <c r="D104" s="66">
        <f>+C104/$C107</f>
        <v>0.5259259259259259</v>
      </c>
      <c r="E104" s="67">
        <f>SUM(H12:H25)+SUM(K12:K25)+SUM(H55:H63)+SUM(K55:K63)-H24-K24</f>
        <v>228</v>
      </c>
      <c r="F104" s="66">
        <f>+E104/$E107</f>
        <v>0.4956521739130435</v>
      </c>
      <c r="G104" s="67">
        <f>SUM(H27:H30)+SUM(K27:K30)+SUM(H66:H69)+SUM(K66:K69)</f>
        <v>56</v>
      </c>
      <c r="H104" s="66">
        <f>+G104/$G107</f>
        <v>0.7</v>
      </c>
    </row>
    <row r="105" spans="1:8" ht="12.75">
      <c r="A105" s="23"/>
      <c r="B105" s="65" t="s">
        <v>35</v>
      </c>
      <c r="C105" s="23">
        <f>+E105+G105</f>
        <v>204</v>
      </c>
      <c r="D105" s="66">
        <f>+C105/$C107</f>
        <v>0.37777777777777777</v>
      </c>
      <c r="E105" s="67">
        <f>SUM(I12:I25)+SUM(L12:L25)+SUM(I55:I63)+SUM(L55:L63)-I24-L24</f>
        <v>190</v>
      </c>
      <c r="F105" s="66">
        <f>+E105/$E107</f>
        <v>0.41304347826086957</v>
      </c>
      <c r="G105" s="67">
        <f>SUM(I27:I30)+SUM(L27:L30)+SUM(I66:I69)+SUM(L66:L69)</f>
        <v>14</v>
      </c>
      <c r="H105" s="66">
        <f>+G105/$G107</f>
        <v>0.175</v>
      </c>
    </row>
    <row r="106" spans="1:8" ht="12.75">
      <c r="A106" s="23"/>
      <c r="B106" s="65" t="s">
        <v>36</v>
      </c>
      <c r="C106" s="23">
        <f>+E106+G106</f>
        <v>52</v>
      </c>
      <c r="D106" s="66">
        <f>+C106/$C107</f>
        <v>0.0962962962962963</v>
      </c>
      <c r="E106" s="67">
        <f>+SUM(J12:J25)+SUM(M12:M25)+SUM(J55:J63)+SUM(M55:M63)-J24-M24</f>
        <v>42</v>
      </c>
      <c r="F106" s="66">
        <f>+E106/$E107</f>
        <v>0.09130434782608696</v>
      </c>
      <c r="G106" s="67">
        <f>SUM(I27:J30)+SUM(M27:M30)+SUM(J66:J69)+SUM(M66:M69)</f>
        <v>10</v>
      </c>
      <c r="H106" s="66">
        <f>+G106/$G107</f>
        <v>0.125</v>
      </c>
    </row>
    <row r="107" spans="1:8" ht="12.75">
      <c r="A107" s="23"/>
      <c r="B107" s="65" t="s">
        <v>32</v>
      </c>
      <c r="C107" s="23">
        <f>+E107+G107</f>
        <v>540</v>
      </c>
      <c r="D107" s="66">
        <f>+C107/$C107</f>
        <v>1</v>
      </c>
      <c r="E107" s="23">
        <f>SUM(E104:E106)</f>
        <v>460</v>
      </c>
      <c r="F107" s="66">
        <f>+E107/$E107</f>
        <v>1</v>
      </c>
      <c r="G107" s="23">
        <f>SUM(G104:G106)</f>
        <v>80</v>
      </c>
      <c r="H107" s="66">
        <f>+G107/$G107</f>
        <v>1</v>
      </c>
    </row>
    <row r="109" spans="2:8" ht="12.75">
      <c r="B109" s="53" t="s">
        <v>90</v>
      </c>
      <c r="C109" s="18"/>
      <c r="D109" s="18"/>
      <c r="E109" s="18"/>
      <c r="F109" s="18"/>
      <c r="G109" s="18"/>
      <c r="H109" s="18"/>
    </row>
    <row r="110" spans="2:8" ht="12.75">
      <c r="B110" s="18"/>
      <c r="C110" s="40" t="s">
        <v>32</v>
      </c>
      <c r="D110" s="40" t="s">
        <v>25</v>
      </c>
      <c r="E110" s="40" t="s">
        <v>80</v>
      </c>
      <c r="F110" s="40" t="s">
        <v>25</v>
      </c>
      <c r="G110" s="40" t="s">
        <v>81</v>
      </c>
      <c r="H110" s="40" t="s">
        <v>25</v>
      </c>
    </row>
    <row r="111" spans="2:8" ht="12.75">
      <c r="B111" s="40" t="s">
        <v>34</v>
      </c>
      <c r="C111" s="18">
        <f>+E111+G111</f>
        <v>284</v>
      </c>
      <c r="D111" s="51">
        <f>+C111/$C114</f>
        <v>0.5259259259259259</v>
      </c>
      <c r="E111" s="52">
        <f>(E97+E104)/2</f>
        <v>228</v>
      </c>
      <c r="F111" s="51">
        <f>+E111/$E114</f>
        <v>0.4956521739130435</v>
      </c>
      <c r="G111" s="52">
        <f>(G97+G104)/2</f>
        <v>56</v>
      </c>
      <c r="H111" s="51">
        <f>+G111/$G114</f>
        <v>0.7</v>
      </c>
    </row>
    <row r="112" spans="2:8" ht="12.75">
      <c r="B112" s="40" t="s">
        <v>35</v>
      </c>
      <c r="C112" s="18">
        <f>+E112+G112</f>
        <v>206</v>
      </c>
      <c r="D112" s="51">
        <f>+C112/$C114</f>
        <v>0.3814814814814815</v>
      </c>
      <c r="E112" s="52">
        <f>(E98+E105)/2</f>
        <v>192</v>
      </c>
      <c r="F112" s="51">
        <f>+E112/$E114</f>
        <v>0.41739130434782606</v>
      </c>
      <c r="G112" s="52">
        <f>(G98+G105)/2</f>
        <v>14</v>
      </c>
      <c r="H112" s="51">
        <f>+G112/$G114</f>
        <v>0.175</v>
      </c>
    </row>
    <row r="113" spans="2:8" ht="12.75">
      <c r="B113" s="40" t="s">
        <v>36</v>
      </c>
      <c r="C113" s="18">
        <f>+E113+G113</f>
        <v>50</v>
      </c>
      <c r="D113" s="51">
        <f>+C113/$C114</f>
        <v>0.09259259259259259</v>
      </c>
      <c r="E113" s="52">
        <f>(E99+E106)/2</f>
        <v>40</v>
      </c>
      <c r="F113" s="51">
        <f>+E113/$E114</f>
        <v>0.08695652173913043</v>
      </c>
      <c r="G113" s="52">
        <f>(G99+G106)/2</f>
        <v>10</v>
      </c>
      <c r="H113" s="51">
        <f>+G113/$G114</f>
        <v>0.125</v>
      </c>
    </row>
    <row r="114" spans="2:8" ht="12.75">
      <c r="B114" s="40" t="s">
        <v>32</v>
      </c>
      <c r="C114" s="18">
        <f>+E114+G114</f>
        <v>540</v>
      </c>
      <c r="D114" s="51">
        <f>+C114/$C114</f>
        <v>1</v>
      </c>
      <c r="E114" s="18">
        <f>SUM(E111:E113)</f>
        <v>460</v>
      </c>
      <c r="F114" s="51">
        <f>+E114/$E114</f>
        <v>1</v>
      </c>
      <c r="G114" s="18">
        <f>SUM(G111:G113)</f>
        <v>80</v>
      </c>
      <c r="H114" s="51">
        <f>+G114/$G114</f>
        <v>1</v>
      </c>
    </row>
    <row r="118" spans="3:4" ht="12.75">
      <c r="C118" s="62" t="s">
        <v>82</v>
      </c>
      <c r="D118" s="62" t="s">
        <v>25</v>
      </c>
    </row>
    <row r="119" spans="2:4" ht="12.75">
      <c r="B119" s="18" t="s">
        <v>83</v>
      </c>
      <c r="C119" s="52">
        <f>+G22+G24+G59+G63+G100</f>
        <v>162</v>
      </c>
      <c r="D119" s="63">
        <f>(C119/C100)*100</f>
        <v>30</v>
      </c>
    </row>
  </sheetData>
  <sheetProtection/>
  <mergeCells count="26">
    <mergeCell ref="J32:L32"/>
    <mergeCell ref="N52:N54"/>
    <mergeCell ref="F53:F54"/>
    <mergeCell ref="H53:J53"/>
    <mergeCell ref="K53:M53"/>
    <mergeCell ref="A52:A54"/>
    <mergeCell ref="B52:B54"/>
    <mergeCell ref="C52:E52"/>
    <mergeCell ref="G32:I32"/>
    <mergeCell ref="G34:I34"/>
    <mergeCell ref="J34:L34"/>
    <mergeCell ref="H71:J71"/>
    <mergeCell ref="K71:M71"/>
    <mergeCell ref="G52:M52"/>
    <mergeCell ref="B76:E76"/>
    <mergeCell ref="B78:E78"/>
    <mergeCell ref="B39:E39"/>
    <mergeCell ref="B40:E40"/>
    <mergeCell ref="A9:A11"/>
    <mergeCell ref="B9:B11"/>
    <mergeCell ref="C9:E9"/>
    <mergeCell ref="G9:M9"/>
    <mergeCell ref="N9:N11"/>
    <mergeCell ref="F10:F11"/>
    <mergeCell ref="H10:J10"/>
    <mergeCell ref="K10:M10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61" customFormat="1" ht="15.75">
      <c r="A1" s="61" t="s">
        <v>132</v>
      </c>
    </row>
    <row r="2" spans="4:8" ht="12.75">
      <c r="D2" s="68" t="s">
        <v>87</v>
      </c>
      <c r="E2" s="68" t="s">
        <v>88</v>
      </c>
      <c r="F2" s="68"/>
      <c r="G2" s="68" t="s">
        <v>87</v>
      </c>
      <c r="H2" s="68" t="s">
        <v>88</v>
      </c>
    </row>
    <row r="3" spans="2:7" ht="12.75">
      <c r="B3" s="18" t="s">
        <v>78</v>
      </c>
      <c r="D3" s="23" t="s">
        <v>21</v>
      </c>
      <c r="E3" s="23" t="s">
        <v>21</v>
      </c>
      <c r="F3" s="23" t="s">
        <v>0</v>
      </c>
      <c r="G3" s="23"/>
    </row>
    <row r="4" spans="2:8" ht="12.75">
      <c r="B4" t="s">
        <v>1</v>
      </c>
      <c r="D4" s="50">
        <f>G4/G7</f>
        <v>0.5172413793103449</v>
      </c>
      <c r="E4" s="50">
        <f>H4/H7</f>
        <v>0.5172413793103449</v>
      </c>
      <c r="F4" s="23" t="s">
        <v>22</v>
      </c>
      <c r="G4" s="23">
        <f>H33+K33</f>
        <v>180</v>
      </c>
      <c r="H4" s="23">
        <f>H35+K35</f>
        <v>180</v>
      </c>
    </row>
    <row r="5" spans="2:8" ht="12.75">
      <c r="B5" t="s">
        <v>37</v>
      </c>
      <c r="D5" s="50">
        <f>G5/G7</f>
        <v>0.39080459770114945</v>
      </c>
      <c r="E5" s="50">
        <f>H5/H7</f>
        <v>0.3793103448275862</v>
      </c>
      <c r="F5" s="23" t="s">
        <v>23</v>
      </c>
      <c r="G5" s="23">
        <f>I33+L33</f>
        <v>136</v>
      </c>
      <c r="H5" s="23">
        <f>I35+L35</f>
        <v>132</v>
      </c>
    </row>
    <row r="6" spans="2:8" ht="12.75">
      <c r="B6" t="s">
        <v>43</v>
      </c>
      <c r="D6" s="50">
        <f>G6/G7</f>
        <v>0.09195402298850575</v>
      </c>
      <c r="E6" s="50">
        <f>H6/H7</f>
        <v>0.10344827586206896</v>
      </c>
      <c r="F6" s="23" t="s">
        <v>24</v>
      </c>
      <c r="G6" s="23">
        <f>J33+M33</f>
        <v>32</v>
      </c>
      <c r="H6" s="23">
        <f>J35+M35</f>
        <v>36</v>
      </c>
    </row>
    <row r="7" spans="2:8" ht="12.75">
      <c r="B7" t="s">
        <v>65</v>
      </c>
      <c r="D7" s="50">
        <f>SUM(D4:D6)</f>
        <v>1</v>
      </c>
      <c r="E7" s="50">
        <f>SUM(E4:E6)</f>
        <v>1</v>
      </c>
      <c r="F7" s="23" t="s">
        <v>2</v>
      </c>
      <c r="G7" s="23">
        <f>SUM(G4:G6)</f>
        <v>348</v>
      </c>
      <c r="H7" s="23">
        <f>SUM(H4:H6)</f>
        <v>348</v>
      </c>
    </row>
    <row r="8" ht="12.75">
      <c r="B8" t="s">
        <v>128</v>
      </c>
    </row>
    <row r="9" spans="1:14" ht="12.75">
      <c r="A9" s="95" t="s">
        <v>20</v>
      </c>
      <c r="B9" s="95" t="s">
        <v>3</v>
      </c>
      <c r="C9" s="97" t="s">
        <v>4</v>
      </c>
      <c r="D9" s="97"/>
      <c r="E9" s="97"/>
      <c r="F9" s="1" t="s">
        <v>28</v>
      </c>
      <c r="G9" s="97" t="s">
        <v>6</v>
      </c>
      <c r="H9" s="98"/>
      <c r="I9" s="98"/>
      <c r="J9" s="98"/>
      <c r="K9" s="98"/>
      <c r="L9" s="98"/>
      <c r="M9" s="98"/>
      <c r="N9" s="87" t="s">
        <v>7</v>
      </c>
    </row>
    <row r="10" spans="1:14" ht="12.75">
      <c r="A10" s="95"/>
      <c r="B10" s="96"/>
      <c r="C10" s="2" t="s">
        <v>8</v>
      </c>
      <c r="D10" s="2" t="s">
        <v>9</v>
      </c>
      <c r="E10" s="3" t="s">
        <v>10</v>
      </c>
      <c r="F10" s="90" t="s">
        <v>27</v>
      </c>
      <c r="G10" s="3" t="s">
        <v>2</v>
      </c>
      <c r="H10" s="92" t="s">
        <v>11</v>
      </c>
      <c r="I10" s="93"/>
      <c r="J10" s="94"/>
      <c r="K10" s="92" t="s">
        <v>12</v>
      </c>
      <c r="L10" s="93"/>
      <c r="M10" s="94"/>
      <c r="N10" s="88"/>
    </row>
    <row r="11" spans="1:14" ht="12.75">
      <c r="A11" s="95"/>
      <c r="B11" s="96"/>
      <c r="C11" s="6"/>
      <c r="D11" s="6" t="s">
        <v>13</v>
      </c>
      <c r="E11" s="7" t="s">
        <v>14</v>
      </c>
      <c r="F11" s="91"/>
      <c r="G11" s="7" t="s">
        <v>15</v>
      </c>
      <c r="H11" s="4" t="s">
        <v>16</v>
      </c>
      <c r="I11" s="8" t="s">
        <v>17</v>
      </c>
      <c r="J11" s="8" t="s">
        <v>18</v>
      </c>
      <c r="K11" s="8" t="s">
        <v>16</v>
      </c>
      <c r="L11" s="8" t="s">
        <v>17</v>
      </c>
      <c r="M11" s="8" t="s">
        <v>18</v>
      </c>
      <c r="N11" s="89"/>
    </row>
    <row r="12" spans="1:14" ht="12.75">
      <c r="A12" s="64">
        <v>1</v>
      </c>
      <c r="B12" s="43" t="s">
        <v>38</v>
      </c>
      <c r="C12" s="44">
        <v>1</v>
      </c>
      <c r="D12" s="44">
        <v>1</v>
      </c>
      <c r="E12" s="32"/>
      <c r="F12" s="42">
        <v>5</v>
      </c>
      <c r="G12" s="30">
        <v>30</v>
      </c>
      <c r="H12" s="42">
        <v>15</v>
      </c>
      <c r="I12" s="31">
        <v>15</v>
      </c>
      <c r="J12" s="31">
        <v>0</v>
      </c>
      <c r="K12" s="31">
        <v>0</v>
      </c>
      <c r="L12" s="31">
        <v>0</v>
      </c>
      <c r="M12" s="31">
        <v>0</v>
      </c>
      <c r="N12" s="29"/>
    </row>
    <row r="13" spans="1:14" ht="12.75">
      <c r="A13" s="64">
        <v>2</v>
      </c>
      <c r="B13" s="43" t="s">
        <v>50</v>
      </c>
      <c r="C13" s="44"/>
      <c r="D13" s="44">
        <v>2</v>
      </c>
      <c r="E13" s="32"/>
      <c r="F13" s="42">
        <v>5</v>
      </c>
      <c r="G13" s="30">
        <v>30</v>
      </c>
      <c r="H13" s="42">
        <v>0</v>
      </c>
      <c r="I13" s="31">
        <v>0</v>
      </c>
      <c r="J13" s="31">
        <v>0</v>
      </c>
      <c r="K13" s="31">
        <v>30</v>
      </c>
      <c r="L13" s="31">
        <v>0</v>
      </c>
      <c r="M13" s="31">
        <v>0</v>
      </c>
      <c r="N13" s="29"/>
    </row>
    <row r="14" spans="1:14" ht="12.75">
      <c r="A14" s="64">
        <v>3</v>
      </c>
      <c r="B14" s="43" t="s">
        <v>51</v>
      </c>
      <c r="C14" s="44">
        <v>2</v>
      </c>
      <c r="D14" s="44">
        <v>2</v>
      </c>
      <c r="E14" s="32"/>
      <c r="F14" s="42">
        <v>6</v>
      </c>
      <c r="G14" s="30">
        <v>30</v>
      </c>
      <c r="H14" s="42">
        <v>0</v>
      </c>
      <c r="I14" s="31">
        <v>0</v>
      </c>
      <c r="J14" s="31">
        <v>0</v>
      </c>
      <c r="K14" s="31">
        <v>10</v>
      </c>
      <c r="L14" s="31">
        <v>10</v>
      </c>
      <c r="M14" s="31">
        <v>10</v>
      </c>
      <c r="N14" s="29"/>
    </row>
    <row r="15" spans="1:14" ht="12.75">
      <c r="A15" s="31">
        <v>4</v>
      </c>
      <c r="B15" s="29" t="s">
        <v>52</v>
      </c>
      <c r="C15" s="30"/>
      <c r="D15" s="30">
        <v>2</v>
      </c>
      <c r="E15" s="30"/>
      <c r="F15" s="31">
        <v>7</v>
      </c>
      <c r="G15" s="30">
        <v>45</v>
      </c>
      <c r="H15" s="31">
        <v>0</v>
      </c>
      <c r="I15" s="31">
        <v>0</v>
      </c>
      <c r="J15" s="31">
        <v>0</v>
      </c>
      <c r="K15" s="31">
        <v>30</v>
      </c>
      <c r="L15" s="31">
        <v>15</v>
      </c>
      <c r="M15" s="31">
        <v>0</v>
      </c>
      <c r="N15" s="29"/>
    </row>
    <row r="16" spans="1:14" ht="12.75">
      <c r="A16" s="25">
        <v>5</v>
      </c>
      <c r="B16" s="24" t="s">
        <v>53</v>
      </c>
      <c r="C16" s="25"/>
      <c r="D16" s="36">
        <v>1</v>
      </c>
      <c r="E16" s="25"/>
      <c r="F16" s="25">
        <v>3</v>
      </c>
      <c r="G16" s="25">
        <v>17</v>
      </c>
      <c r="H16" s="25">
        <v>7</v>
      </c>
      <c r="I16" s="25">
        <v>10</v>
      </c>
      <c r="J16" s="25">
        <v>0</v>
      </c>
      <c r="K16" s="25">
        <v>0</v>
      </c>
      <c r="L16" s="25">
        <v>0</v>
      </c>
      <c r="M16" s="25">
        <v>0</v>
      </c>
      <c r="N16" s="24"/>
    </row>
    <row r="17" spans="1:14" ht="12.75">
      <c r="A17" s="25">
        <v>6</v>
      </c>
      <c r="B17" s="24" t="s">
        <v>40</v>
      </c>
      <c r="C17" s="25"/>
      <c r="D17" s="36">
        <v>1</v>
      </c>
      <c r="E17" s="25"/>
      <c r="F17" s="25">
        <v>3</v>
      </c>
      <c r="G17" s="25">
        <v>18</v>
      </c>
      <c r="H17" s="25">
        <v>10</v>
      </c>
      <c r="I17" s="25">
        <v>1</v>
      </c>
      <c r="J17" s="25">
        <v>7</v>
      </c>
      <c r="K17" s="25">
        <v>0</v>
      </c>
      <c r="L17" s="25">
        <v>0</v>
      </c>
      <c r="M17" s="25">
        <v>0</v>
      </c>
      <c r="N17" s="25"/>
    </row>
    <row r="18" spans="1:14" ht="12.75">
      <c r="A18" s="25">
        <v>7</v>
      </c>
      <c r="B18" s="24" t="s">
        <v>61</v>
      </c>
      <c r="C18" s="25">
        <v>1</v>
      </c>
      <c r="D18" s="25">
        <v>1</v>
      </c>
      <c r="E18" s="25"/>
      <c r="F18" s="25">
        <v>3</v>
      </c>
      <c r="G18" s="25">
        <v>16</v>
      </c>
      <c r="H18" s="25">
        <v>6</v>
      </c>
      <c r="I18" s="25">
        <v>10</v>
      </c>
      <c r="J18" s="25">
        <v>0</v>
      </c>
      <c r="K18" s="25">
        <v>0</v>
      </c>
      <c r="L18" s="25">
        <v>0</v>
      </c>
      <c r="M18" s="25">
        <v>0</v>
      </c>
      <c r="N18" s="24"/>
    </row>
    <row r="19" spans="1:14" ht="12.75">
      <c r="A19" s="25">
        <v>8</v>
      </c>
      <c r="B19" s="24" t="s">
        <v>54</v>
      </c>
      <c r="C19" s="25"/>
      <c r="D19" s="36">
        <v>1</v>
      </c>
      <c r="E19" s="25"/>
      <c r="F19" s="25">
        <v>4</v>
      </c>
      <c r="G19" s="25">
        <v>19</v>
      </c>
      <c r="H19" s="25">
        <v>9</v>
      </c>
      <c r="I19" s="25">
        <v>1</v>
      </c>
      <c r="J19" s="25">
        <v>9</v>
      </c>
      <c r="K19" s="25">
        <v>0</v>
      </c>
      <c r="L19" s="25">
        <v>0</v>
      </c>
      <c r="M19" s="25">
        <v>0</v>
      </c>
      <c r="N19" s="25"/>
    </row>
    <row r="20" spans="1:14" ht="12.75">
      <c r="A20" s="25">
        <v>9</v>
      </c>
      <c r="B20" s="24" t="s">
        <v>55</v>
      </c>
      <c r="C20" s="25">
        <v>1</v>
      </c>
      <c r="D20" s="36">
        <v>1</v>
      </c>
      <c r="E20" s="25"/>
      <c r="F20" s="25">
        <v>3</v>
      </c>
      <c r="G20" s="25">
        <v>13</v>
      </c>
      <c r="H20" s="25">
        <v>6</v>
      </c>
      <c r="I20" s="25">
        <v>7</v>
      </c>
      <c r="J20" s="25">
        <v>0</v>
      </c>
      <c r="K20" s="25">
        <v>0</v>
      </c>
      <c r="L20" s="25">
        <v>0</v>
      </c>
      <c r="M20" s="25">
        <v>0</v>
      </c>
      <c r="N20" s="24"/>
    </row>
    <row r="21" spans="1:14" ht="12.75">
      <c r="A21" s="25">
        <v>10</v>
      </c>
      <c r="B21" s="24" t="s">
        <v>62</v>
      </c>
      <c r="C21" s="25">
        <v>2</v>
      </c>
      <c r="D21" s="36">
        <v>2</v>
      </c>
      <c r="E21" s="25"/>
      <c r="F21" s="25">
        <v>6</v>
      </c>
      <c r="G21" s="25">
        <v>39</v>
      </c>
      <c r="H21" s="25">
        <v>0</v>
      </c>
      <c r="I21" s="25">
        <v>0</v>
      </c>
      <c r="J21" s="25">
        <v>0</v>
      </c>
      <c r="K21" s="25">
        <v>20</v>
      </c>
      <c r="L21" s="25">
        <v>19</v>
      </c>
      <c r="M21" s="25">
        <v>0</v>
      </c>
      <c r="N21" s="24"/>
    </row>
    <row r="22" spans="1:14" ht="12.75">
      <c r="A22" s="20">
        <v>11</v>
      </c>
      <c r="B22" s="9" t="s">
        <v>41</v>
      </c>
      <c r="C22" s="20"/>
      <c r="D22" s="35"/>
      <c r="E22" s="8" t="s">
        <v>68</v>
      </c>
      <c r="F22" s="20">
        <v>0</v>
      </c>
      <c r="G22" s="20">
        <v>20</v>
      </c>
      <c r="H22" s="20">
        <v>0</v>
      </c>
      <c r="I22" s="20">
        <v>10</v>
      </c>
      <c r="J22" s="20">
        <v>0</v>
      </c>
      <c r="K22" s="20">
        <v>0</v>
      </c>
      <c r="L22" s="20">
        <v>10</v>
      </c>
      <c r="M22" s="20">
        <v>0</v>
      </c>
      <c r="N22" s="33"/>
    </row>
    <row r="23" spans="1:14" ht="12.75">
      <c r="A23" s="20">
        <v>12</v>
      </c>
      <c r="B23" s="9" t="s">
        <v>39</v>
      </c>
      <c r="C23" s="20"/>
      <c r="D23" s="35">
        <v>1</v>
      </c>
      <c r="E23" s="20"/>
      <c r="F23" s="20">
        <v>2</v>
      </c>
      <c r="G23" s="20">
        <v>9</v>
      </c>
      <c r="H23" s="20">
        <v>3</v>
      </c>
      <c r="I23" s="20">
        <v>0</v>
      </c>
      <c r="J23" s="20">
        <v>6</v>
      </c>
      <c r="K23" s="20">
        <v>0</v>
      </c>
      <c r="L23" s="20">
        <v>0</v>
      </c>
      <c r="M23" s="20">
        <v>0</v>
      </c>
      <c r="N23" s="20"/>
    </row>
    <row r="24" spans="1:14" ht="12.75">
      <c r="A24" s="8" t="s">
        <v>85</v>
      </c>
      <c r="B24" s="9" t="s">
        <v>56</v>
      </c>
      <c r="C24" s="20">
        <v>1</v>
      </c>
      <c r="D24" s="35">
        <v>1</v>
      </c>
      <c r="E24" s="20"/>
      <c r="F24" s="20">
        <v>3</v>
      </c>
      <c r="G24" s="20">
        <v>16</v>
      </c>
      <c r="H24" s="20">
        <v>8</v>
      </c>
      <c r="I24" s="20">
        <v>8</v>
      </c>
      <c r="J24" s="20">
        <v>0</v>
      </c>
      <c r="K24" s="20">
        <v>0</v>
      </c>
      <c r="L24" s="20">
        <v>0</v>
      </c>
      <c r="M24" s="20">
        <v>0</v>
      </c>
      <c r="N24" s="9" t="s">
        <v>86</v>
      </c>
    </row>
    <row r="25" spans="1:14" ht="12.75">
      <c r="A25" s="8" t="s">
        <v>84</v>
      </c>
      <c r="B25" s="9" t="s">
        <v>42</v>
      </c>
      <c r="C25" s="20">
        <v>1</v>
      </c>
      <c r="D25" s="20">
        <v>1</v>
      </c>
      <c r="E25" s="20"/>
      <c r="F25" s="20"/>
      <c r="G25" s="20">
        <v>16</v>
      </c>
      <c r="H25" s="28">
        <v>8</v>
      </c>
      <c r="I25" s="28">
        <v>4</v>
      </c>
      <c r="J25" s="28">
        <v>4</v>
      </c>
      <c r="K25" s="28">
        <v>0</v>
      </c>
      <c r="L25" s="28">
        <v>0</v>
      </c>
      <c r="M25" s="28">
        <v>0</v>
      </c>
      <c r="N25" s="9" t="s">
        <v>86</v>
      </c>
    </row>
    <row r="26" spans="1:14" ht="12.75">
      <c r="A26" s="9"/>
      <c r="B26" s="39" t="s">
        <v>33</v>
      </c>
      <c r="C26" s="20"/>
      <c r="D26" s="20"/>
      <c r="E26" s="8"/>
      <c r="F26" s="8"/>
      <c r="G26" s="8"/>
      <c r="H26" s="11"/>
      <c r="I26" s="11"/>
      <c r="J26" s="11"/>
      <c r="K26" s="11"/>
      <c r="L26" s="11"/>
      <c r="M26" s="11"/>
      <c r="N26" s="9"/>
    </row>
    <row r="27" spans="1:14" ht="12.75">
      <c r="A27" s="79">
        <v>14</v>
      </c>
      <c r="B27" s="80" t="s">
        <v>118</v>
      </c>
      <c r="C27" s="82"/>
      <c r="D27" s="82">
        <v>1</v>
      </c>
      <c r="E27" s="82"/>
      <c r="F27" s="82">
        <v>2</v>
      </c>
      <c r="G27" s="82">
        <v>6</v>
      </c>
      <c r="H27" s="83">
        <v>6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9"/>
    </row>
    <row r="28" spans="1:14" ht="12.75">
      <c r="A28" s="79">
        <v>15</v>
      </c>
      <c r="B28" s="80" t="s">
        <v>119</v>
      </c>
      <c r="C28" s="82">
        <v>1</v>
      </c>
      <c r="D28" s="82">
        <v>1</v>
      </c>
      <c r="E28" s="82"/>
      <c r="F28" s="82">
        <v>2</v>
      </c>
      <c r="G28" s="82">
        <v>8</v>
      </c>
      <c r="H28" s="83">
        <v>4</v>
      </c>
      <c r="I28" s="83">
        <v>4</v>
      </c>
      <c r="J28" s="83">
        <v>0</v>
      </c>
      <c r="K28" s="83">
        <v>0</v>
      </c>
      <c r="L28" s="83">
        <v>0</v>
      </c>
      <c r="M28" s="83">
        <v>0</v>
      </c>
      <c r="N28" s="9"/>
    </row>
    <row r="29" spans="1:14" s="56" customFormat="1" ht="25.5">
      <c r="A29" s="79">
        <v>16</v>
      </c>
      <c r="B29" s="84" t="s">
        <v>120</v>
      </c>
      <c r="C29" s="82"/>
      <c r="D29" s="82">
        <v>1</v>
      </c>
      <c r="E29" s="82"/>
      <c r="F29" s="82">
        <v>2</v>
      </c>
      <c r="G29" s="82">
        <v>8</v>
      </c>
      <c r="H29" s="83">
        <v>4</v>
      </c>
      <c r="I29" s="83">
        <v>4</v>
      </c>
      <c r="J29" s="83">
        <v>0</v>
      </c>
      <c r="K29" s="83">
        <v>0</v>
      </c>
      <c r="L29" s="83">
        <v>0</v>
      </c>
      <c r="M29" s="83">
        <v>0</v>
      </c>
      <c r="N29" s="54"/>
    </row>
    <row r="30" spans="1:14" ht="12.75">
      <c r="A30" s="79">
        <v>17</v>
      </c>
      <c r="B30" s="84" t="s">
        <v>121</v>
      </c>
      <c r="C30" s="82"/>
      <c r="D30" s="82">
        <v>2</v>
      </c>
      <c r="E30" s="82"/>
      <c r="F30" s="82">
        <v>1</v>
      </c>
      <c r="G30" s="82">
        <v>8</v>
      </c>
      <c r="H30" s="83">
        <v>0</v>
      </c>
      <c r="I30" s="83">
        <v>0</v>
      </c>
      <c r="J30" s="83">
        <v>0</v>
      </c>
      <c r="K30" s="83">
        <v>4</v>
      </c>
      <c r="L30" s="83">
        <v>4</v>
      </c>
      <c r="M30" s="83">
        <v>0</v>
      </c>
      <c r="N30" s="9"/>
    </row>
    <row r="31" spans="1:14" ht="12.75">
      <c r="A31" s="79">
        <v>18</v>
      </c>
      <c r="B31" s="81" t="s">
        <v>122</v>
      </c>
      <c r="C31" s="82"/>
      <c r="D31" s="82">
        <v>2</v>
      </c>
      <c r="E31" s="82"/>
      <c r="F31" s="82">
        <v>2</v>
      </c>
      <c r="G31" s="82">
        <v>8</v>
      </c>
      <c r="H31" s="83">
        <v>0</v>
      </c>
      <c r="I31" s="83">
        <v>0</v>
      </c>
      <c r="J31" s="83">
        <v>0</v>
      </c>
      <c r="K31" s="83">
        <v>4</v>
      </c>
      <c r="L31" s="83">
        <v>4</v>
      </c>
      <c r="M31" s="83">
        <v>0</v>
      </c>
      <c r="N31" s="9"/>
    </row>
    <row r="32" spans="1:14" ht="25.5">
      <c r="A32" s="79">
        <v>19</v>
      </c>
      <c r="B32" s="84" t="s">
        <v>123</v>
      </c>
      <c r="C32" s="82"/>
      <c r="D32" s="82">
        <v>2</v>
      </c>
      <c r="E32" s="82"/>
      <c r="F32" s="82">
        <v>1</v>
      </c>
      <c r="G32" s="82">
        <v>8</v>
      </c>
      <c r="H32" s="83">
        <v>0</v>
      </c>
      <c r="I32" s="83">
        <v>0</v>
      </c>
      <c r="J32" s="83">
        <v>0</v>
      </c>
      <c r="K32" s="83">
        <v>4</v>
      </c>
      <c r="L32" s="83">
        <v>4</v>
      </c>
      <c r="M32" s="83">
        <v>0</v>
      </c>
      <c r="N32" s="9"/>
    </row>
    <row r="33" spans="1:14" ht="12.75">
      <c r="A33" s="14"/>
      <c r="B33" s="14" t="s">
        <v>91</v>
      </c>
      <c r="C33" s="15">
        <v>6</v>
      </c>
      <c r="D33" s="15"/>
      <c r="E33" s="14"/>
      <c r="F33" s="15">
        <f>SUM(F12:F32)</f>
        <v>60</v>
      </c>
      <c r="G33" s="15">
        <f aca="true" t="shared" si="0" ref="G33:M33">SUM(G12:G32)-G25</f>
        <v>348</v>
      </c>
      <c r="H33" s="15">
        <f t="shared" si="0"/>
        <v>78</v>
      </c>
      <c r="I33" s="15">
        <f t="shared" si="0"/>
        <v>70</v>
      </c>
      <c r="J33" s="15">
        <f t="shared" si="0"/>
        <v>22</v>
      </c>
      <c r="K33" s="15">
        <f t="shared" si="0"/>
        <v>102</v>
      </c>
      <c r="L33" s="15">
        <f t="shared" si="0"/>
        <v>66</v>
      </c>
      <c r="M33" s="15">
        <f t="shared" si="0"/>
        <v>10</v>
      </c>
      <c r="N33" s="14"/>
    </row>
    <row r="34" spans="1:14" ht="12.75">
      <c r="A34" s="5"/>
      <c r="B34" s="21" t="s">
        <v>92</v>
      </c>
      <c r="C34" s="22"/>
      <c r="D34" s="22"/>
      <c r="E34" s="22"/>
      <c r="F34" s="16"/>
      <c r="G34" s="101">
        <f>SUM(H33:J33)</f>
        <v>170</v>
      </c>
      <c r="H34" s="101"/>
      <c r="I34" s="101"/>
      <c r="J34" s="101">
        <f>SUM(K33:M33)</f>
        <v>178</v>
      </c>
      <c r="K34" s="101"/>
      <c r="L34" s="101"/>
      <c r="M34" s="13"/>
      <c r="N34" s="12"/>
    </row>
    <row r="35" spans="1:14" ht="12.75">
      <c r="A35" s="14"/>
      <c r="B35" s="14" t="s">
        <v>93</v>
      </c>
      <c r="C35" s="15">
        <v>6</v>
      </c>
      <c r="D35" s="15"/>
      <c r="E35" s="14"/>
      <c r="F35" s="15">
        <f>SUM(F12:F32)</f>
        <v>60</v>
      </c>
      <c r="G35" s="15">
        <f aca="true" t="shared" si="1" ref="G35:M35">SUM(G12:G32)-G24</f>
        <v>348</v>
      </c>
      <c r="H35" s="15">
        <f t="shared" si="1"/>
        <v>78</v>
      </c>
      <c r="I35" s="15">
        <f t="shared" si="1"/>
        <v>66</v>
      </c>
      <c r="J35" s="15">
        <f t="shared" si="1"/>
        <v>26</v>
      </c>
      <c r="K35" s="15">
        <f t="shared" si="1"/>
        <v>102</v>
      </c>
      <c r="L35" s="15">
        <f t="shared" si="1"/>
        <v>66</v>
      </c>
      <c r="M35" s="15">
        <f t="shared" si="1"/>
        <v>10</v>
      </c>
      <c r="N35" s="14"/>
    </row>
    <row r="36" spans="1:14" ht="12.75">
      <c r="A36" s="5"/>
      <c r="B36" s="21" t="s">
        <v>94</v>
      </c>
      <c r="C36" s="22"/>
      <c r="D36" s="22"/>
      <c r="E36" s="22"/>
      <c r="F36" s="16"/>
      <c r="G36" s="101">
        <f>SUM(H35:J35)</f>
        <v>170</v>
      </c>
      <c r="H36" s="101"/>
      <c r="I36" s="101"/>
      <c r="J36" s="101">
        <f>SUM(K35:M35)</f>
        <v>178</v>
      </c>
      <c r="K36" s="101"/>
      <c r="L36" s="101"/>
      <c r="M36" s="13"/>
      <c r="N36" s="12"/>
    </row>
    <row r="37" spans="1:14" ht="12.75">
      <c r="A37" s="5"/>
      <c r="B37" s="21"/>
      <c r="C37" s="22"/>
      <c r="D37" s="22"/>
      <c r="E37" s="22"/>
      <c r="F37" s="16"/>
      <c r="G37" s="41"/>
      <c r="H37" s="41"/>
      <c r="I37" s="41"/>
      <c r="J37" s="41"/>
      <c r="K37" s="41"/>
      <c r="L37" s="41"/>
      <c r="M37" s="13"/>
      <c r="N37" s="12"/>
    </row>
    <row r="38" spans="1:14" ht="12.75">
      <c r="A38" s="5"/>
      <c r="B38" s="57" t="s">
        <v>27</v>
      </c>
      <c r="C38" s="22"/>
      <c r="D38" s="22"/>
      <c r="E38" s="22"/>
      <c r="F38" s="57">
        <f>SUM(F12:F32)</f>
        <v>60</v>
      </c>
      <c r="G38" s="58" t="s">
        <v>72</v>
      </c>
      <c r="H38" s="58" t="s">
        <v>73</v>
      </c>
      <c r="I38" s="41"/>
      <c r="J38" t="s">
        <v>79</v>
      </c>
      <c r="M38" s="13"/>
      <c r="N38" s="12"/>
    </row>
    <row r="39" spans="1:14" ht="12.75">
      <c r="A39" s="5"/>
      <c r="B39" s="59" t="s">
        <v>80</v>
      </c>
      <c r="C39" s="22"/>
      <c r="D39" s="22"/>
      <c r="E39" s="22"/>
      <c r="F39" s="60">
        <f>SUM(F12:F25)</f>
        <v>50</v>
      </c>
      <c r="G39" s="58">
        <f>+F12+SUM(F16:F20)+F24</f>
        <v>24</v>
      </c>
      <c r="H39" s="58">
        <f>F39-G39</f>
        <v>26</v>
      </c>
      <c r="I39" s="41"/>
      <c r="J39" t="s">
        <v>89</v>
      </c>
      <c r="M39" s="13"/>
      <c r="N39" s="12"/>
    </row>
    <row r="40" spans="1:14" ht="12.75">
      <c r="A40" s="5"/>
      <c r="B40" s="59" t="s">
        <v>81</v>
      </c>
      <c r="C40" s="22"/>
      <c r="D40" s="22"/>
      <c r="E40" s="22"/>
      <c r="F40" s="60">
        <f>SUM(F27:F32)</f>
        <v>10</v>
      </c>
      <c r="G40" s="58">
        <f>+F27+F28+F29</f>
        <v>6</v>
      </c>
      <c r="H40" s="58">
        <f>F40-G40</f>
        <v>4</v>
      </c>
      <c r="I40" s="41"/>
      <c r="J40" s="41"/>
      <c r="K40" s="41"/>
      <c r="L40" s="41"/>
      <c r="M40" s="13"/>
      <c r="N40" s="12"/>
    </row>
    <row r="41" spans="1:14" ht="12.75">
      <c r="A41" s="5"/>
      <c r="B41" s="99"/>
      <c r="C41" s="100"/>
      <c r="D41" s="100"/>
      <c r="E41" s="100"/>
      <c r="G41" s="40">
        <f>SUM(G39:G40)</f>
        <v>30</v>
      </c>
      <c r="H41" s="40">
        <f>SUM(H39:H40)</f>
        <v>30</v>
      </c>
      <c r="I41" s="45"/>
      <c r="J41" s="41"/>
      <c r="K41" s="41"/>
      <c r="L41" s="41"/>
      <c r="M41" s="13"/>
      <c r="N41" s="12"/>
    </row>
    <row r="42" spans="2:5" ht="12.75">
      <c r="B42" s="99" t="s">
        <v>59</v>
      </c>
      <c r="C42" s="100"/>
      <c r="D42" s="100"/>
      <c r="E42" s="100"/>
    </row>
    <row r="43" spans="1:14" ht="12.75">
      <c r="A43" s="34"/>
      <c r="B43" s="34" t="s">
        <v>30</v>
      </c>
      <c r="C43" s="34"/>
      <c r="D43" s="34"/>
      <c r="E43" s="34"/>
      <c r="F43" s="34">
        <f>SUM(F12:F15)</f>
        <v>23</v>
      </c>
      <c r="G43" s="34">
        <f>SUM(G12:G15)</f>
        <v>135</v>
      </c>
      <c r="H43" s="34">
        <f aca="true" t="shared" si="2" ref="H43:M43">SUM(H12:H15)</f>
        <v>15</v>
      </c>
      <c r="I43" s="34">
        <f t="shared" si="2"/>
        <v>15</v>
      </c>
      <c r="J43" s="34">
        <f t="shared" si="2"/>
        <v>0</v>
      </c>
      <c r="K43" s="34">
        <f t="shared" si="2"/>
        <v>70</v>
      </c>
      <c r="L43" s="34">
        <f t="shared" si="2"/>
        <v>25</v>
      </c>
      <c r="M43" s="34">
        <f t="shared" si="2"/>
        <v>10</v>
      </c>
      <c r="N43" s="34"/>
    </row>
    <row r="44" spans="1:14" ht="12.75">
      <c r="A44" s="26"/>
      <c r="B44" s="26" t="s">
        <v>31</v>
      </c>
      <c r="C44" s="26"/>
      <c r="D44" s="26"/>
      <c r="E44" s="26"/>
      <c r="F44" s="26">
        <f>SUM(F16:F21)</f>
        <v>22</v>
      </c>
      <c r="G44" s="26">
        <f>SUM(G16:G21)</f>
        <v>122</v>
      </c>
      <c r="H44" s="26">
        <f aca="true" t="shared" si="3" ref="H44:M44">SUM(H16:H21)</f>
        <v>38</v>
      </c>
      <c r="I44" s="26">
        <f t="shared" si="3"/>
        <v>29</v>
      </c>
      <c r="J44" s="26">
        <f t="shared" si="3"/>
        <v>16</v>
      </c>
      <c r="K44" s="26">
        <f t="shared" si="3"/>
        <v>20</v>
      </c>
      <c r="L44" s="26">
        <f t="shared" si="3"/>
        <v>19</v>
      </c>
      <c r="M44" s="26">
        <f t="shared" si="3"/>
        <v>0</v>
      </c>
      <c r="N44" s="26"/>
    </row>
    <row r="45" spans="2:13" ht="12.75">
      <c r="B45" s="38" t="s">
        <v>32</v>
      </c>
      <c r="F45">
        <f>SUM(F43:F44)</f>
        <v>45</v>
      </c>
      <c r="G45">
        <f>SUM(G43:G44)</f>
        <v>257</v>
      </c>
      <c r="H45">
        <f aca="true" t="shared" si="4" ref="H45:M45">SUM(H43:H44)</f>
        <v>53</v>
      </c>
      <c r="I45">
        <f t="shared" si="4"/>
        <v>44</v>
      </c>
      <c r="J45">
        <f t="shared" si="4"/>
        <v>16</v>
      </c>
      <c r="K45">
        <f t="shared" si="4"/>
        <v>90</v>
      </c>
      <c r="L45">
        <f t="shared" si="4"/>
        <v>44</v>
      </c>
      <c r="M45">
        <f t="shared" si="4"/>
        <v>10</v>
      </c>
    </row>
    <row r="46" ht="12.75">
      <c r="B46" s="38"/>
    </row>
    <row r="48" spans="2:13" ht="12.75">
      <c r="B48" s="18" t="s">
        <v>117</v>
      </c>
      <c r="D48" s="18"/>
      <c r="E48" s="23" t="s">
        <v>21</v>
      </c>
      <c r="F48" s="23" t="s">
        <v>0</v>
      </c>
      <c r="G48" s="23"/>
      <c r="H48" s="18"/>
      <c r="I48" s="18"/>
      <c r="J48" s="18"/>
      <c r="K48" s="18"/>
      <c r="L48" s="18"/>
      <c r="M48" s="18"/>
    </row>
    <row r="49" spans="2:13" ht="12.75">
      <c r="B49" t="s">
        <v>1</v>
      </c>
      <c r="D49" s="19"/>
      <c r="E49" s="50">
        <f>G49/G52</f>
        <v>0.46875</v>
      </c>
      <c r="F49" s="23" t="s">
        <v>22</v>
      </c>
      <c r="G49" s="23">
        <f>H72+K72</f>
        <v>90</v>
      </c>
      <c r="H49" s="18"/>
      <c r="I49" s="18"/>
      <c r="J49" s="18"/>
      <c r="K49" s="18"/>
      <c r="L49" s="18"/>
      <c r="M49" s="18"/>
    </row>
    <row r="50" spans="2:13" ht="12.75">
      <c r="B50" t="s">
        <v>37</v>
      </c>
      <c r="D50" s="19"/>
      <c r="E50" s="50">
        <f>G50/G52</f>
        <v>0.5</v>
      </c>
      <c r="F50" s="23" t="s">
        <v>23</v>
      </c>
      <c r="G50" s="23">
        <f>I72+L72</f>
        <v>96</v>
      </c>
      <c r="H50" s="18"/>
      <c r="I50" s="18"/>
      <c r="J50" s="18"/>
      <c r="K50" s="18"/>
      <c r="L50" s="18"/>
      <c r="M50" s="18"/>
    </row>
    <row r="51" spans="2:13" ht="12.75">
      <c r="B51" t="s">
        <v>45</v>
      </c>
      <c r="D51" s="19"/>
      <c r="E51" s="50">
        <f>G51/G52</f>
        <v>0.03125</v>
      </c>
      <c r="F51" s="23" t="s">
        <v>24</v>
      </c>
      <c r="G51" s="23">
        <f>J72+M72</f>
        <v>6</v>
      </c>
      <c r="H51" s="18"/>
      <c r="I51" s="18"/>
      <c r="J51" s="18"/>
      <c r="K51" s="18"/>
      <c r="L51" s="18"/>
      <c r="M51" s="18"/>
    </row>
    <row r="52" spans="2:13" ht="12.75">
      <c r="B52" t="s">
        <v>65</v>
      </c>
      <c r="D52" s="18"/>
      <c r="E52" s="50">
        <f>SUM(E49:E51)</f>
        <v>1</v>
      </c>
      <c r="F52" s="23" t="s">
        <v>2</v>
      </c>
      <c r="G52" s="23">
        <f>SUM(G49:G51)</f>
        <v>192</v>
      </c>
      <c r="H52" s="18"/>
      <c r="I52" s="18"/>
      <c r="J52" s="18"/>
      <c r="K52" s="18"/>
      <c r="L52" s="18"/>
      <c r="M52" s="18"/>
    </row>
    <row r="53" ht="12.75">
      <c r="B53" t="s">
        <v>128</v>
      </c>
    </row>
    <row r="54" spans="1:14" ht="25.5">
      <c r="A54" s="98" t="s">
        <v>20</v>
      </c>
      <c r="B54" s="97" t="s">
        <v>3</v>
      </c>
      <c r="C54" s="103" t="s">
        <v>4</v>
      </c>
      <c r="D54" s="104"/>
      <c r="E54" s="105"/>
      <c r="F54" s="1" t="s">
        <v>5</v>
      </c>
      <c r="G54" s="103" t="s">
        <v>6</v>
      </c>
      <c r="H54" s="104"/>
      <c r="I54" s="104"/>
      <c r="J54" s="104"/>
      <c r="K54" s="104"/>
      <c r="L54" s="104"/>
      <c r="M54" s="105"/>
      <c r="N54" s="87" t="s">
        <v>7</v>
      </c>
    </row>
    <row r="55" spans="1:14" ht="12.75">
      <c r="A55" s="98"/>
      <c r="B55" s="106"/>
      <c r="C55" s="2" t="s">
        <v>8</v>
      </c>
      <c r="D55" s="2" t="s">
        <v>9</v>
      </c>
      <c r="E55" s="3" t="s">
        <v>10</v>
      </c>
      <c r="F55" s="108" t="s">
        <v>27</v>
      </c>
      <c r="G55" s="3" t="s">
        <v>2</v>
      </c>
      <c r="H55" s="92" t="s">
        <v>70</v>
      </c>
      <c r="I55" s="93"/>
      <c r="J55" s="94"/>
      <c r="K55" s="92" t="s">
        <v>71</v>
      </c>
      <c r="L55" s="93"/>
      <c r="M55" s="94"/>
      <c r="N55" s="88"/>
    </row>
    <row r="56" spans="1:14" ht="12.75">
      <c r="A56" s="98"/>
      <c r="B56" s="107"/>
      <c r="C56" s="6"/>
      <c r="D56" s="6" t="s">
        <v>13</v>
      </c>
      <c r="E56" s="7" t="s">
        <v>14</v>
      </c>
      <c r="F56" s="109"/>
      <c r="G56" s="7" t="s">
        <v>15</v>
      </c>
      <c r="H56" s="4" t="s">
        <v>16</v>
      </c>
      <c r="I56" s="8" t="s">
        <v>17</v>
      </c>
      <c r="J56" s="8" t="s">
        <v>18</v>
      </c>
      <c r="K56" s="8" t="s">
        <v>16</v>
      </c>
      <c r="L56" s="8" t="s">
        <v>17</v>
      </c>
      <c r="M56" s="8" t="s">
        <v>18</v>
      </c>
      <c r="N56" s="89"/>
    </row>
    <row r="57" spans="1:14" ht="12.75">
      <c r="A57" s="31">
        <v>1</v>
      </c>
      <c r="B57" s="29" t="s">
        <v>57</v>
      </c>
      <c r="C57" s="30">
        <v>4</v>
      </c>
      <c r="D57" s="30">
        <v>4</v>
      </c>
      <c r="E57" s="30"/>
      <c r="F57" s="31">
        <v>6</v>
      </c>
      <c r="G57" s="30">
        <v>30</v>
      </c>
      <c r="H57" s="31">
        <v>0</v>
      </c>
      <c r="I57" s="31">
        <v>0</v>
      </c>
      <c r="J57" s="31">
        <v>0</v>
      </c>
      <c r="K57" s="31">
        <v>15</v>
      </c>
      <c r="L57" s="31">
        <v>15</v>
      </c>
      <c r="M57" s="31">
        <v>0</v>
      </c>
      <c r="N57" s="29"/>
    </row>
    <row r="58" spans="1:14" ht="12.75">
      <c r="A58" s="25">
        <v>2</v>
      </c>
      <c r="B58" s="37" t="s">
        <v>44</v>
      </c>
      <c r="C58" s="36">
        <v>3</v>
      </c>
      <c r="D58" s="36">
        <v>3</v>
      </c>
      <c r="E58" s="36"/>
      <c r="F58" s="25">
        <v>7</v>
      </c>
      <c r="G58" s="36">
        <v>29</v>
      </c>
      <c r="H58" s="25">
        <v>19</v>
      </c>
      <c r="I58" s="25">
        <v>10</v>
      </c>
      <c r="J58" s="25">
        <v>0</v>
      </c>
      <c r="K58" s="25">
        <v>0</v>
      </c>
      <c r="L58" s="25">
        <v>0</v>
      </c>
      <c r="M58" s="25">
        <v>0</v>
      </c>
      <c r="N58" s="24"/>
    </row>
    <row r="59" spans="1:14" ht="12.75">
      <c r="A59" s="25">
        <v>3</v>
      </c>
      <c r="B59" s="46" t="s">
        <v>60</v>
      </c>
      <c r="C59" s="36">
        <v>4</v>
      </c>
      <c r="D59" s="36"/>
      <c r="E59" s="36"/>
      <c r="F59" s="25">
        <v>4</v>
      </c>
      <c r="G59" s="36">
        <v>19</v>
      </c>
      <c r="H59" s="25">
        <v>0</v>
      </c>
      <c r="I59" s="25">
        <v>0</v>
      </c>
      <c r="J59" s="25">
        <v>0</v>
      </c>
      <c r="K59" s="25">
        <v>19</v>
      </c>
      <c r="L59" s="25">
        <v>0</v>
      </c>
      <c r="M59" s="25">
        <v>0</v>
      </c>
      <c r="N59" s="27"/>
    </row>
    <row r="60" spans="1:14" ht="12.75">
      <c r="A60" s="25">
        <v>4</v>
      </c>
      <c r="B60" s="46" t="s">
        <v>58</v>
      </c>
      <c r="C60" s="36"/>
      <c r="D60" s="36">
        <v>4</v>
      </c>
      <c r="E60" s="36"/>
      <c r="F60" s="25">
        <v>3</v>
      </c>
      <c r="G60" s="36">
        <v>10</v>
      </c>
      <c r="H60" s="25">
        <v>0</v>
      </c>
      <c r="I60" s="25">
        <v>0</v>
      </c>
      <c r="J60" s="25">
        <v>0</v>
      </c>
      <c r="K60" s="25">
        <v>0</v>
      </c>
      <c r="L60" s="25">
        <v>10</v>
      </c>
      <c r="M60" s="25">
        <v>0</v>
      </c>
      <c r="N60" s="27"/>
    </row>
    <row r="61" spans="1:14" ht="12.75">
      <c r="A61" s="20">
        <v>5</v>
      </c>
      <c r="B61" s="3" t="s">
        <v>41</v>
      </c>
      <c r="C61" s="35"/>
      <c r="D61" s="35"/>
      <c r="E61" s="10" t="s">
        <v>69</v>
      </c>
      <c r="F61" s="20">
        <v>20</v>
      </c>
      <c r="G61" s="35">
        <v>30</v>
      </c>
      <c r="H61" s="20">
        <v>0</v>
      </c>
      <c r="I61" s="20">
        <v>15</v>
      </c>
      <c r="J61" s="20">
        <v>0</v>
      </c>
      <c r="K61" s="20">
        <v>0</v>
      </c>
      <c r="L61" s="20">
        <v>15</v>
      </c>
      <c r="M61" s="20">
        <v>0</v>
      </c>
      <c r="N61" s="9" t="s">
        <v>75</v>
      </c>
    </row>
    <row r="62" spans="1:14" ht="12.75">
      <c r="A62" s="20">
        <v>6</v>
      </c>
      <c r="B62" s="3" t="s">
        <v>46</v>
      </c>
      <c r="C62" s="35"/>
      <c r="D62" s="10">
        <v>3</v>
      </c>
      <c r="E62" s="35"/>
      <c r="F62" s="20">
        <v>3</v>
      </c>
      <c r="G62" s="35">
        <v>9</v>
      </c>
      <c r="H62" s="20">
        <v>3</v>
      </c>
      <c r="I62" s="20">
        <v>6</v>
      </c>
      <c r="J62" s="20">
        <v>0</v>
      </c>
      <c r="K62" s="20">
        <v>0</v>
      </c>
      <c r="L62" s="20">
        <v>0</v>
      </c>
      <c r="M62" s="20">
        <v>0</v>
      </c>
      <c r="N62" s="27"/>
    </row>
    <row r="63" spans="1:14" ht="12.75">
      <c r="A63" s="20">
        <v>7</v>
      </c>
      <c r="B63" s="9" t="s">
        <v>47</v>
      </c>
      <c r="C63" s="35"/>
      <c r="D63" s="10">
        <v>3</v>
      </c>
      <c r="E63" s="35"/>
      <c r="F63" s="20">
        <v>2</v>
      </c>
      <c r="G63" s="35">
        <v>7</v>
      </c>
      <c r="H63" s="20">
        <v>0</v>
      </c>
      <c r="I63" s="20">
        <v>7</v>
      </c>
      <c r="J63" s="20">
        <v>0</v>
      </c>
      <c r="K63" s="20">
        <v>0</v>
      </c>
      <c r="L63" s="20">
        <v>0</v>
      </c>
      <c r="M63" s="20">
        <v>0</v>
      </c>
      <c r="N63" s="27"/>
    </row>
    <row r="64" spans="1:14" ht="12.75">
      <c r="A64" s="20">
        <v>8</v>
      </c>
      <c r="B64" s="3" t="s">
        <v>48</v>
      </c>
      <c r="C64" s="35"/>
      <c r="D64" s="10">
        <v>3</v>
      </c>
      <c r="E64" s="35"/>
      <c r="F64" s="20">
        <v>3</v>
      </c>
      <c r="G64" s="35">
        <v>8</v>
      </c>
      <c r="H64" s="20">
        <v>2</v>
      </c>
      <c r="I64" s="20">
        <v>0</v>
      </c>
      <c r="J64" s="20">
        <v>6</v>
      </c>
      <c r="K64" s="20">
        <v>0</v>
      </c>
      <c r="L64" s="20">
        <v>0</v>
      </c>
      <c r="M64" s="20">
        <v>0</v>
      </c>
      <c r="N64" s="20"/>
    </row>
    <row r="65" spans="1:14" ht="12.75">
      <c r="A65" s="20">
        <v>9</v>
      </c>
      <c r="B65" s="3" t="s">
        <v>26</v>
      </c>
      <c r="C65" s="35"/>
      <c r="D65" s="10" t="s">
        <v>69</v>
      </c>
      <c r="E65" s="35"/>
      <c r="F65" s="20">
        <v>2</v>
      </c>
      <c r="G65" s="35">
        <v>16</v>
      </c>
      <c r="H65" s="20">
        <v>8</v>
      </c>
      <c r="I65" s="20">
        <v>0</v>
      </c>
      <c r="J65" s="20">
        <v>0</v>
      </c>
      <c r="K65" s="20">
        <v>8</v>
      </c>
      <c r="L65" s="20">
        <v>0</v>
      </c>
      <c r="M65" s="20">
        <v>0</v>
      </c>
      <c r="N65" s="9" t="s">
        <v>74</v>
      </c>
    </row>
    <row r="66" spans="1:14" ht="12.75">
      <c r="A66" s="27"/>
      <c r="B66" s="3"/>
      <c r="C66" s="35"/>
      <c r="D66" s="10"/>
      <c r="E66" s="35"/>
      <c r="F66" s="20"/>
      <c r="G66" s="35"/>
      <c r="H66" s="20"/>
      <c r="I66" s="20"/>
      <c r="J66" s="20"/>
      <c r="K66" s="20"/>
      <c r="L66" s="20"/>
      <c r="M66" s="20"/>
      <c r="N66" s="27"/>
    </row>
    <row r="67" spans="1:14" ht="12.75">
      <c r="A67" s="9"/>
      <c r="B67" s="39" t="s">
        <v>33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</row>
    <row r="68" spans="1:14" ht="25.5">
      <c r="A68" s="82">
        <v>10</v>
      </c>
      <c r="B68" s="86" t="s">
        <v>127</v>
      </c>
      <c r="C68" s="82">
        <v>3</v>
      </c>
      <c r="D68" s="85">
        <v>3</v>
      </c>
      <c r="E68" s="82"/>
      <c r="F68" s="82">
        <v>3</v>
      </c>
      <c r="G68" s="82">
        <v>10</v>
      </c>
      <c r="H68" s="82">
        <v>4</v>
      </c>
      <c r="I68" s="82">
        <v>6</v>
      </c>
      <c r="J68" s="82">
        <v>0</v>
      </c>
      <c r="K68" s="82">
        <v>0</v>
      </c>
      <c r="L68" s="82">
        <v>0</v>
      </c>
      <c r="M68" s="82">
        <v>0</v>
      </c>
      <c r="N68" s="77"/>
    </row>
    <row r="69" spans="1:14" ht="25.5">
      <c r="A69" s="82">
        <v>11</v>
      </c>
      <c r="B69" s="86" t="s">
        <v>124</v>
      </c>
      <c r="C69" s="82"/>
      <c r="D69" s="85">
        <v>3</v>
      </c>
      <c r="E69" s="82"/>
      <c r="F69" s="82">
        <v>2</v>
      </c>
      <c r="G69" s="82">
        <v>8</v>
      </c>
      <c r="H69" s="82">
        <v>4</v>
      </c>
      <c r="I69" s="82">
        <v>4</v>
      </c>
      <c r="J69" s="82">
        <v>0</v>
      </c>
      <c r="K69" s="82">
        <v>0</v>
      </c>
      <c r="L69" s="82">
        <v>0</v>
      </c>
      <c r="M69" s="82">
        <v>0</v>
      </c>
      <c r="N69" s="77"/>
    </row>
    <row r="70" spans="1:14" ht="12.75">
      <c r="A70" s="82">
        <v>12</v>
      </c>
      <c r="B70" s="86" t="s">
        <v>125</v>
      </c>
      <c r="C70" s="82"/>
      <c r="D70" s="85">
        <v>4</v>
      </c>
      <c r="E70" s="82"/>
      <c r="F70" s="82">
        <v>2</v>
      </c>
      <c r="G70" s="82">
        <v>8</v>
      </c>
      <c r="H70" s="82">
        <v>0</v>
      </c>
      <c r="I70" s="82">
        <v>0</v>
      </c>
      <c r="J70" s="82">
        <v>0</v>
      </c>
      <c r="K70" s="82">
        <v>4</v>
      </c>
      <c r="L70" s="82">
        <v>4</v>
      </c>
      <c r="M70" s="82">
        <v>0</v>
      </c>
      <c r="N70" s="77"/>
    </row>
    <row r="71" spans="1:14" ht="25.5">
      <c r="A71" s="82">
        <v>13</v>
      </c>
      <c r="B71" s="86" t="s">
        <v>126</v>
      </c>
      <c r="C71" s="82"/>
      <c r="D71" s="85">
        <v>4</v>
      </c>
      <c r="E71" s="82"/>
      <c r="F71" s="82">
        <v>3</v>
      </c>
      <c r="G71" s="82">
        <v>8</v>
      </c>
      <c r="H71" s="82">
        <v>0</v>
      </c>
      <c r="I71" s="82">
        <v>0</v>
      </c>
      <c r="J71" s="82">
        <v>0</v>
      </c>
      <c r="K71" s="82">
        <v>4</v>
      </c>
      <c r="L71" s="82">
        <v>4</v>
      </c>
      <c r="M71" s="82">
        <v>0</v>
      </c>
      <c r="N71" s="77"/>
    </row>
    <row r="72" spans="1:14" ht="12.75">
      <c r="A72" s="14"/>
      <c r="B72" s="14" t="s">
        <v>19</v>
      </c>
      <c r="C72" s="15">
        <f>COUNT(C57:C71)</f>
        <v>4</v>
      </c>
      <c r="D72" s="14"/>
      <c r="E72" s="14"/>
      <c r="F72" s="15">
        <f aca="true" t="shared" si="5" ref="F72:M72">SUM(F57:F71)</f>
        <v>60</v>
      </c>
      <c r="G72" s="15">
        <f t="shared" si="5"/>
        <v>192</v>
      </c>
      <c r="H72" s="15">
        <f t="shared" si="5"/>
        <v>40</v>
      </c>
      <c r="I72" s="15">
        <f t="shared" si="5"/>
        <v>48</v>
      </c>
      <c r="J72" s="15">
        <f t="shared" si="5"/>
        <v>6</v>
      </c>
      <c r="K72" s="15">
        <f t="shared" si="5"/>
        <v>50</v>
      </c>
      <c r="L72" s="15">
        <f t="shared" si="5"/>
        <v>48</v>
      </c>
      <c r="M72" s="15">
        <f t="shared" si="5"/>
        <v>0</v>
      </c>
      <c r="N72" s="14"/>
    </row>
    <row r="73" spans="1:14" ht="12.75">
      <c r="A73" s="18"/>
      <c r="B73" s="18" t="s">
        <v>29</v>
      </c>
      <c r="C73" s="18"/>
      <c r="D73" s="18"/>
      <c r="E73" s="18"/>
      <c r="F73" s="18"/>
      <c r="G73" s="18"/>
      <c r="H73" s="102">
        <f>SUM(H72:J72)</f>
        <v>94</v>
      </c>
      <c r="I73" s="102"/>
      <c r="J73" s="102"/>
      <c r="K73" s="102">
        <f>SUM(K72:M72)</f>
        <v>98</v>
      </c>
      <c r="L73" s="102"/>
      <c r="M73" s="102"/>
      <c r="N73" s="17"/>
    </row>
    <row r="74" spans="1:14" ht="12.75">
      <c r="A74" s="18"/>
      <c r="B74" t="s">
        <v>49</v>
      </c>
      <c r="C74" s="18"/>
      <c r="D74" s="18"/>
      <c r="E74" s="18"/>
      <c r="F74" s="18"/>
      <c r="G74" s="18"/>
      <c r="H74" s="40"/>
      <c r="I74" s="40"/>
      <c r="J74" s="40"/>
      <c r="K74" s="40"/>
      <c r="L74" s="40"/>
      <c r="M74" s="40"/>
      <c r="N74" s="17"/>
    </row>
    <row r="75" spans="1:14" ht="12.75">
      <c r="A75" s="18"/>
      <c r="B75" s="57" t="s">
        <v>27</v>
      </c>
      <c r="C75" s="22"/>
      <c r="D75" s="22"/>
      <c r="E75" s="22"/>
      <c r="F75" s="57">
        <f>SUM(F57:F71)</f>
        <v>60</v>
      </c>
      <c r="G75" s="58" t="s">
        <v>76</v>
      </c>
      <c r="H75" s="58" t="s">
        <v>77</v>
      </c>
      <c r="I75" s="40"/>
      <c r="J75" s="40"/>
      <c r="K75" s="40"/>
      <c r="L75" s="40"/>
      <c r="M75" s="40"/>
      <c r="N75" s="17"/>
    </row>
    <row r="76" spans="1:14" ht="12.75">
      <c r="A76" s="18"/>
      <c r="B76" s="59" t="s">
        <v>80</v>
      </c>
      <c r="C76" s="22"/>
      <c r="D76" s="22"/>
      <c r="E76" s="22"/>
      <c r="F76" s="60">
        <f>SUM(F57:F65)</f>
        <v>50</v>
      </c>
      <c r="G76" s="58">
        <f>+F58+SUM(F61:F65)-13</f>
        <v>24</v>
      </c>
      <c r="H76" s="58">
        <f>F76-G76</f>
        <v>26</v>
      </c>
      <c r="I76" s="40"/>
      <c r="J76" s="40"/>
      <c r="K76" s="40"/>
      <c r="L76" s="40"/>
      <c r="M76" s="40"/>
      <c r="N76" s="17"/>
    </row>
    <row r="77" spans="1:14" ht="12.75">
      <c r="A77" s="18"/>
      <c r="B77" s="59" t="s">
        <v>81</v>
      </c>
      <c r="C77" s="22"/>
      <c r="D77" s="22"/>
      <c r="E77" s="22"/>
      <c r="F77" s="60">
        <f>SUM(F68:F71)</f>
        <v>10</v>
      </c>
      <c r="G77" s="58">
        <f>+F68+F69</f>
        <v>5</v>
      </c>
      <c r="H77" s="58">
        <f>F77-G77</f>
        <v>5</v>
      </c>
      <c r="I77" s="40"/>
      <c r="J77" s="40"/>
      <c r="K77" s="40"/>
      <c r="L77" s="40"/>
      <c r="M77" s="40"/>
      <c r="N77" s="17"/>
    </row>
    <row r="78" spans="1:14" ht="12.75">
      <c r="A78" s="18"/>
      <c r="B78" s="99"/>
      <c r="C78" s="100"/>
      <c r="D78" s="100"/>
      <c r="E78" s="100"/>
      <c r="G78" s="40">
        <f>SUM(G76:G77)</f>
        <v>29</v>
      </c>
      <c r="H78" s="40">
        <f>SUM(H76:H77)</f>
        <v>31</v>
      </c>
      <c r="I78" s="40"/>
      <c r="J78" s="40"/>
      <c r="K78" s="40"/>
      <c r="L78" s="40"/>
      <c r="M78" s="40"/>
      <c r="N78" s="17"/>
    </row>
    <row r="79" spans="1:14" ht="12.75">
      <c r="A79" s="18"/>
      <c r="B79" s="18"/>
      <c r="C79" s="18"/>
      <c r="D79" s="18"/>
      <c r="E79" s="18"/>
      <c r="F79" s="18"/>
      <c r="G79" s="18"/>
      <c r="H79" s="40"/>
      <c r="I79" s="40"/>
      <c r="J79" s="40"/>
      <c r="K79" s="40"/>
      <c r="L79" s="40"/>
      <c r="M79" s="40"/>
      <c r="N79" s="17"/>
    </row>
    <row r="80" spans="1:14" ht="12.75">
      <c r="A80" s="18"/>
      <c r="B80" s="99" t="s">
        <v>59</v>
      </c>
      <c r="C80" s="100"/>
      <c r="D80" s="100"/>
      <c r="E80" s="100"/>
      <c r="N80" s="17"/>
    </row>
    <row r="81" spans="1:14" ht="12.75">
      <c r="A81" s="18"/>
      <c r="B81" s="34" t="s">
        <v>30</v>
      </c>
      <c r="C81" s="34"/>
      <c r="D81" s="34"/>
      <c r="E81" s="34"/>
      <c r="F81" s="34">
        <f>SUM(F57:F57)</f>
        <v>6</v>
      </c>
      <c r="G81" s="34">
        <f>SUM(G57:G57)</f>
        <v>30</v>
      </c>
      <c r="H81" s="34">
        <f aca="true" t="shared" si="6" ref="H81:M81">SUM(H57:H57)</f>
        <v>0</v>
      </c>
      <c r="I81" s="34">
        <f t="shared" si="6"/>
        <v>0</v>
      </c>
      <c r="J81" s="34">
        <f t="shared" si="6"/>
        <v>0</v>
      </c>
      <c r="K81" s="34">
        <f t="shared" si="6"/>
        <v>15</v>
      </c>
      <c r="L81" s="34">
        <f t="shared" si="6"/>
        <v>15</v>
      </c>
      <c r="M81" s="34">
        <f t="shared" si="6"/>
        <v>0</v>
      </c>
      <c r="N81" s="17"/>
    </row>
    <row r="82" spans="1:14" ht="12.75">
      <c r="A82" s="18"/>
      <c r="B82" s="26" t="s">
        <v>31</v>
      </c>
      <c r="C82" s="26"/>
      <c r="D82" s="26"/>
      <c r="E82" s="26"/>
      <c r="F82" s="26">
        <f>SUM(F58:F60)</f>
        <v>14</v>
      </c>
      <c r="G82" s="26">
        <f>SUM(G58:G60)</f>
        <v>58</v>
      </c>
      <c r="H82" s="26">
        <f aca="true" t="shared" si="7" ref="H82:M82">SUM(H58:H60)</f>
        <v>19</v>
      </c>
      <c r="I82" s="26">
        <f t="shared" si="7"/>
        <v>10</v>
      </c>
      <c r="J82" s="26">
        <f t="shared" si="7"/>
        <v>0</v>
      </c>
      <c r="K82" s="26">
        <f t="shared" si="7"/>
        <v>19</v>
      </c>
      <c r="L82" s="26">
        <f t="shared" si="7"/>
        <v>10</v>
      </c>
      <c r="M82" s="26">
        <f t="shared" si="7"/>
        <v>0</v>
      </c>
      <c r="N82" s="17"/>
    </row>
    <row r="83" spans="2:13" ht="12.75">
      <c r="B83" s="38" t="s">
        <v>32</v>
      </c>
      <c r="F83">
        <f>SUM(F81:F82)</f>
        <v>20</v>
      </c>
      <c r="G83">
        <f aca="true" t="shared" si="8" ref="G83:M83">SUM(G80:G82)</f>
        <v>88</v>
      </c>
      <c r="H83">
        <f t="shared" si="8"/>
        <v>19</v>
      </c>
      <c r="I83">
        <f t="shared" si="8"/>
        <v>10</v>
      </c>
      <c r="J83">
        <f t="shared" si="8"/>
        <v>0</v>
      </c>
      <c r="K83">
        <f t="shared" si="8"/>
        <v>34</v>
      </c>
      <c r="L83">
        <f t="shared" si="8"/>
        <v>25</v>
      </c>
      <c r="M83">
        <f t="shared" si="8"/>
        <v>0</v>
      </c>
    </row>
    <row r="84" ht="12.75">
      <c r="B84" s="38"/>
    </row>
    <row r="85" ht="12.75">
      <c r="B85" s="38"/>
    </row>
    <row r="86" ht="12.75">
      <c r="B86" s="38"/>
    </row>
    <row r="87" ht="12.75">
      <c r="B87" s="38"/>
    </row>
    <row r="88" ht="12.75">
      <c r="B88" s="38"/>
    </row>
    <row r="90" spans="2:5" ht="12.75">
      <c r="B90" t="s">
        <v>59</v>
      </c>
      <c r="D90" t="s">
        <v>63</v>
      </c>
      <c r="E90" t="s">
        <v>64</v>
      </c>
    </row>
    <row r="91" spans="2:13" s="34" customFormat="1" ht="12.75">
      <c r="B91" s="34" t="s">
        <v>30</v>
      </c>
      <c r="D91" s="34">
        <v>165</v>
      </c>
      <c r="E91" s="34">
        <v>20</v>
      </c>
      <c r="F91" s="34">
        <f aca="true" t="shared" si="9" ref="F91:M92">+F43+F81</f>
        <v>29</v>
      </c>
      <c r="G91" s="34">
        <f t="shared" si="9"/>
        <v>165</v>
      </c>
      <c r="H91" s="34">
        <f t="shared" si="9"/>
        <v>15</v>
      </c>
      <c r="I91" s="34">
        <f t="shared" si="9"/>
        <v>15</v>
      </c>
      <c r="J91" s="34">
        <f t="shared" si="9"/>
        <v>0</v>
      </c>
      <c r="K91" s="34">
        <f t="shared" si="9"/>
        <v>85</v>
      </c>
      <c r="L91" s="34">
        <f t="shared" si="9"/>
        <v>40</v>
      </c>
      <c r="M91" s="34">
        <f t="shared" si="9"/>
        <v>10</v>
      </c>
    </row>
    <row r="92" spans="2:13" s="26" customFormat="1" ht="12.75">
      <c r="B92" s="26" t="s">
        <v>31</v>
      </c>
      <c r="D92" s="26">
        <v>180</v>
      </c>
      <c r="E92" s="26">
        <v>21</v>
      </c>
      <c r="F92" s="26">
        <f t="shared" si="9"/>
        <v>36</v>
      </c>
      <c r="G92" s="26">
        <f t="shared" si="9"/>
        <v>180</v>
      </c>
      <c r="H92" s="26">
        <f t="shared" si="9"/>
        <v>57</v>
      </c>
      <c r="I92" s="26">
        <f t="shared" si="9"/>
        <v>39</v>
      </c>
      <c r="J92" s="26">
        <f t="shared" si="9"/>
        <v>16</v>
      </c>
      <c r="K92" s="26">
        <f t="shared" si="9"/>
        <v>39</v>
      </c>
      <c r="L92" s="26">
        <f t="shared" si="9"/>
        <v>29</v>
      </c>
      <c r="M92" s="26">
        <f t="shared" si="9"/>
        <v>0</v>
      </c>
    </row>
    <row r="93" spans="2:13" ht="12.75">
      <c r="B93" s="48" t="s">
        <v>32</v>
      </c>
      <c r="D93" s="47">
        <f>SUM(D91:D92)</f>
        <v>345</v>
      </c>
      <c r="E93" s="47">
        <f>SUM(E91:E92)</f>
        <v>41</v>
      </c>
      <c r="F93" s="47">
        <f>+SUM(F91:F92)</f>
        <v>65</v>
      </c>
      <c r="G93" s="47">
        <f aca="true" t="shared" si="10" ref="G93:M93">+SUM(G91:G92)</f>
        <v>345</v>
      </c>
      <c r="H93" s="47">
        <f t="shared" si="10"/>
        <v>72</v>
      </c>
      <c r="I93" s="47">
        <f t="shared" si="10"/>
        <v>54</v>
      </c>
      <c r="J93" s="47">
        <f t="shared" si="10"/>
        <v>16</v>
      </c>
      <c r="K93" s="47">
        <f t="shared" si="10"/>
        <v>124</v>
      </c>
      <c r="L93" s="47">
        <f t="shared" si="10"/>
        <v>69</v>
      </c>
      <c r="M93" s="47">
        <f t="shared" si="10"/>
        <v>10</v>
      </c>
    </row>
    <row r="94" spans="4:13" ht="12.75"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7" spans="1:8" ht="25.5">
      <c r="A97" s="23"/>
      <c r="B97" s="70" t="s">
        <v>129</v>
      </c>
      <c r="C97" s="23"/>
      <c r="D97" s="23"/>
      <c r="E97" s="23"/>
      <c r="F97" s="23"/>
      <c r="G97" s="23"/>
      <c r="H97" s="23"/>
    </row>
    <row r="98" spans="1:8" ht="12.75">
      <c r="A98" s="23"/>
      <c r="B98" s="23"/>
      <c r="C98" s="65" t="s">
        <v>32</v>
      </c>
      <c r="D98" s="65" t="s">
        <v>25</v>
      </c>
      <c r="E98" s="65" t="s">
        <v>80</v>
      </c>
      <c r="F98" s="65" t="s">
        <v>25</v>
      </c>
      <c r="G98" s="65" t="s">
        <v>81</v>
      </c>
      <c r="H98" s="65" t="s">
        <v>25</v>
      </c>
    </row>
    <row r="99" spans="1:8" ht="12.75">
      <c r="A99" s="23"/>
      <c r="B99" s="65" t="s">
        <v>34</v>
      </c>
      <c r="C99" s="23">
        <f>+E99+G99</f>
        <v>270</v>
      </c>
      <c r="D99" s="66">
        <f>+C99/$C102</f>
        <v>0.5</v>
      </c>
      <c r="E99" s="67">
        <f>SUM(H12:H25)+SUM(K12:K25)+SUM(H57:H65)+SUM(K57:K65)-H25-K25</f>
        <v>228</v>
      </c>
      <c r="F99" s="66">
        <f>+E99/$E102</f>
        <v>0.4956521739130435</v>
      </c>
      <c r="G99" s="67">
        <f>SUM(H27:H32)+SUM(K27:K32)+SUM(H68:H71)+SUM(K68:K71)</f>
        <v>42</v>
      </c>
      <c r="H99" s="66">
        <f>+G99/$G102</f>
        <v>0.525</v>
      </c>
    </row>
    <row r="100" spans="1:8" ht="12.75">
      <c r="A100" s="23"/>
      <c r="B100" s="65" t="s">
        <v>35</v>
      </c>
      <c r="C100" s="23">
        <f>+E100+G100</f>
        <v>232</v>
      </c>
      <c r="D100" s="66">
        <f>+C100/$C102</f>
        <v>0.42962962962962964</v>
      </c>
      <c r="E100" s="67">
        <f>SUM(I12:I25)+SUM(L12:L25)+SUM(I57:I65)+SUM(L57:L65)-I25-L25</f>
        <v>194</v>
      </c>
      <c r="F100" s="66">
        <f>+E100/$E102</f>
        <v>0.4217391304347826</v>
      </c>
      <c r="G100" s="67">
        <f>SUM(I27:I32)+SUM(L27:L32)+SUM(I68:I71)+SUM(L68:L71)</f>
        <v>38</v>
      </c>
      <c r="H100" s="66">
        <f>+G100/$G102</f>
        <v>0.475</v>
      </c>
    </row>
    <row r="101" spans="1:8" ht="12.75">
      <c r="A101" s="23"/>
      <c r="B101" s="65" t="s">
        <v>36</v>
      </c>
      <c r="C101" s="23">
        <f>+E101+G101</f>
        <v>38</v>
      </c>
      <c r="D101" s="66">
        <f>+C101/$C102</f>
        <v>0.07037037037037037</v>
      </c>
      <c r="E101" s="67">
        <f>+SUM(J12:J25)+SUM(M12:M25)+SUM(J57:J65)+SUM(M57:M65)-J25-M25</f>
        <v>38</v>
      </c>
      <c r="F101" s="66">
        <f>+E101/$E102</f>
        <v>0.08260869565217391</v>
      </c>
      <c r="G101" s="67">
        <f>SUM(J27:J32)+SUM(M27:M32)+SUM(J68:J71)+SUM(M68:M71)</f>
        <v>0</v>
      </c>
      <c r="H101" s="66">
        <f>+G101/$G102</f>
        <v>0</v>
      </c>
    </row>
    <row r="102" spans="1:8" ht="12.75">
      <c r="A102" s="23"/>
      <c r="B102" s="65" t="s">
        <v>32</v>
      </c>
      <c r="C102" s="23">
        <f>+E102+G102</f>
        <v>540</v>
      </c>
      <c r="D102" s="66">
        <f>+C102/$C102</f>
        <v>1</v>
      </c>
      <c r="E102" s="23">
        <f>SUM(E99:E101)</f>
        <v>460</v>
      </c>
      <c r="F102" s="66">
        <f>+E102/$E102</f>
        <v>1</v>
      </c>
      <c r="G102" s="23">
        <f>SUM(G99:G101)</f>
        <v>80</v>
      </c>
      <c r="H102" s="66">
        <f>+G102/$G102</f>
        <v>1</v>
      </c>
    </row>
    <row r="104" spans="1:8" ht="25.5">
      <c r="A104" s="23"/>
      <c r="B104" s="70" t="s">
        <v>130</v>
      </c>
      <c r="C104" s="23"/>
      <c r="D104" s="23"/>
      <c r="E104" s="23"/>
      <c r="F104" s="23"/>
      <c r="G104" s="23"/>
      <c r="H104" s="23"/>
    </row>
    <row r="105" spans="1:8" ht="12.75">
      <c r="A105" s="23"/>
      <c r="B105" s="23"/>
      <c r="C105" s="65" t="s">
        <v>32</v>
      </c>
      <c r="D105" s="65" t="s">
        <v>25</v>
      </c>
      <c r="E105" s="65" t="s">
        <v>80</v>
      </c>
      <c r="F105" s="65" t="s">
        <v>25</v>
      </c>
      <c r="G105" s="65" t="s">
        <v>81</v>
      </c>
      <c r="H105" s="65" t="s">
        <v>25</v>
      </c>
    </row>
    <row r="106" spans="1:8" ht="12.75">
      <c r="A106" s="23"/>
      <c r="B106" s="65" t="s">
        <v>34</v>
      </c>
      <c r="C106" s="23">
        <f>+E106+G106</f>
        <v>270</v>
      </c>
      <c r="D106" s="66">
        <f>+C106/$C109</f>
        <v>0.5</v>
      </c>
      <c r="E106" s="67">
        <f>SUM(H12:H25)+SUM(K12:K25)+SUM(H57:H65)+SUM(K57:K65)-H24-K24</f>
        <v>228</v>
      </c>
      <c r="F106" s="66">
        <f>+E106/$E109</f>
        <v>0.4956521739130435</v>
      </c>
      <c r="G106" s="67">
        <f>SUM(H27:H32)+SUM(K27:K32)+SUM(H68:H71)+SUM(K68:K71)</f>
        <v>42</v>
      </c>
      <c r="H106" s="66">
        <f>+G106/$G109</f>
        <v>0.525</v>
      </c>
    </row>
    <row r="107" spans="1:8" ht="12.75">
      <c r="A107" s="23"/>
      <c r="B107" s="65" t="s">
        <v>35</v>
      </c>
      <c r="C107" s="23">
        <f>+E107+G107</f>
        <v>228</v>
      </c>
      <c r="D107" s="66">
        <f>+C107/$C109</f>
        <v>0.4222222222222222</v>
      </c>
      <c r="E107" s="67">
        <f>SUM(I12:I25)+SUM(L12:L25)+SUM(I57:I65)+SUM(L57:L65)-I24-L24</f>
        <v>190</v>
      </c>
      <c r="F107" s="66">
        <f>+E107/$E109</f>
        <v>0.41304347826086957</v>
      </c>
      <c r="G107" s="67">
        <f>SUM(I27:I32)+SUM(L27:L32)+SUM(I68:I71)+SUM(L68:L71)</f>
        <v>38</v>
      </c>
      <c r="H107" s="66">
        <f>+G107/$G109</f>
        <v>0.475</v>
      </c>
    </row>
    <row r="108" spans="1:8" ht="12.75">
      <c r="A108" s="23"/>
      <c r="B108" s="65" t="s">
        <v>36</v>
      </c>
      <c r="C108" s="23">
        <f>+E108+G108</f>
        <v>42</v>
      </c>
      <c r="D108" s="66">
        <f>+C108/$C109</f>
        <v>0.07777777777777778</v>
      </c>
      <c r="E108" s="67">
        <f>+SUM(J12:J25)+SUM(M12:M25)+SUM(J57:J65)+SUM(M57:M65)-J24-M24</f>
        <v>42</v>
      </c>
      <c r="F108" s="66">
        <f>+E108/$E109</f>
        <v>0.09130434782608696</v>
      </c>
      <c r="G108" s="67">
        <f>SUM(J27:J32)+SUM(M27:M32)+SUM(J68:J71)+SUM(M68:M71)</f>
        <v>0</v>
      </c>
      <c r="H108" s="66">
        <f>+G108/$G109</f>
        <v>0</v>
      </c>
    </row>
    <row r="109" spans="1:8" ht="12.75">
      <c r="A109" s="23"/>
      <c r="B109" s="65" t="s">
        <v>32</v>
      </c>
      <c r="C109" s="23">
        <f>+E109+G109</f>
        <v>540</v>
      </c>
      <c r="D109" s="66">
        <f>+C109/$C109</f>
        <v>1</v>
      </c>
      <c r="E109" s="23">
        <f>SUM(E106:E108)</f>
        <v>460</v>
      </c>
      <c r="F109" s="66">
        <f>+E109/$E109</f>
        <v>1</v>
      </c>
      <c r="G109" s="23">
        <f>SUM(G106:G108)</f>
        <v>80</v>
      </c>
      <c r="H109" s="66">
        <f>+G109/$G109</f>
        <v>1</v>
      </c>
    </row>
    <row r="111" spans="2:8" ht="25.5">
      <c r="B111" s="53" t="s">
        <v>131</v>
      </c>
      <c r="C111" s="18"/>
      <c r="D111" s="18"/>
      <c r="E111" s="18"/>
      <c r="F111" s="18"/>
      <c r="G111" s="18"/>
      <c r="H111" s="18"/>
    </row>
    <row r="112" spans="2:8" ht="12.75">
      <c r="B112" s="18"/>
      <c r="C112" s="40" t="s">
        <v>32</v>
      </c>
      <c r="D112" s="40" t="s">
        <v>25</v>
      </c>
      <c r="E112" s="40" t="s">
        <v>80</v>
      </c>
      <c r="F112" s="40" t="s">
        <v>25</v>
      </c>
      <c r="G112" s="40" t="s">
        <v>81</v>
      </c>
      <c r="H112" s="40" t="s">
        <v>25</v>
      </c>
    </row>
    <row r="113" spans="2:8" ht="12.75">
      <c r="B113" s="40" t="s">
        <v>34</v>
      </c>
      <c r="C113" s="18">
        <f>+E113+G113</f>
        <v>270</v>
      </c>
      <c r="D113" s="51">
        <f>+C113/$C116</f>
        <v>0.5</v>
      </c>
      <c r="E113" s="52">
        <f>(E99+E106)/2</f>
        <v>228</v>
      </c>
      <c r="F113" s="51">
        <f>+E113/$E116</f>
        <v>0.4956521739130435</v>
      </c>
      <c r="G113" s="52">
        <f>(G99+G106)/2</f>
        <v>42</v>
      </c>
      <c r="H113" s="51">
        <f>+G113/$G116</f>
        <v>0.525</v>
      </c>
    </row>
    <row r="114" spans="2:8" ht="12.75">
      <c r="B114" s="40" t="s">
        <v>35</v>
      </c>
      <c r="C114" s="18">
        <f>+E114+G114</f>
        <v>230</v>
      </c>
      <c r="D114" s="51">
        <f>+C114/$C116</f>
        <v>0.42592592592592593</v>
      </c>
      <c r="E114" s="52">
        <f>(E100+E107)/2</f>
        <v>192</v>
      </c>
      <c r="F114" s="51">
        <f>+E114/$E116</f>
        <v>0.41739130434782606</v>
      </c>
      <c r="G114" s="52">
        <f>(G100+G107)/2</f>
        <v>38</v>
      </c>
      <c r="H114" s="51">
        <f>+G114/$G116</f>
        <v>0.475</v>
      </c>
    </row>
    <row r="115" spans="2:8" ht="12.75">
      <c r="B115" s="40" t="s">
        <v>36</v>
      </c>
      <c r="C115" s="18">
        <f>+E115+G115</f>
        <v>40</v>
      </c>
      <c r="D115" s="51">
        <f>+C115/$C116</f>
        <v>0.07407407407407407</v>
      </c>
      <c r="E115" s="52">
        <f>(E101+E108)/2</f>
        <v>40</v>
      </c>
      <c r="F115" s="51">
        <f>+E115/$E116</f>
        <v>0.08695652173913043</v>
      </c>
      <c r="G115" s="52">
        <f>(G101+G108)/2</f>
        <v>0</v>
      </c>
      <c r="H115" s="51">
        <f>+G115/$G116</f>
        <v>0</v>
      </c>
    </row>
    <row r="116" spans="2:8" ht="12.75">
      <c r="B116" s="40" t="s">
        <v>32</v>
      </c>
      <c r="C116" s="18">
        <f>+E116+G116</f>
        <v>540</v>
      </c>
      <c r="D116" s="51">
        <f>+C116/$C116</f>
        <v>1</v>
      </c>
      <c r="E116" s="18">
        <f>SUM(E113:E115)</f>
        <v>460</v>
      </c>
      <c r="F116" s="51">
        <f>+E116/$E116</f>
        <v>1</v>
      </c>
      <c r="G116" s="18">
        <f>SUM(G113:G115)</f>
        <v>80</v>
      </c>
      <c r="H116" s="51">
        <f>+G116/$G116</f>
        <v>1</v>
      </c>
    </row>
    <row r="120" spans="3:4" ht="12.75">
      <c r="C120" s="62" t="s">
        <v>82</v>
      </c>
      <c r="D120" s="62" t="s">
        <v>25</v>
      </c>
    </row>
    <row r="121" spans="2:4" ht="12.75">
      <c r="B121" s="18" t="s">
        <v>83</v>
      </c>
      <c r="C121" s="52">
        <f>+G22+G24+G61+G65+G102</f>
        <v>162</v>
      </c>
      <c r="D121" s="63">
        <f>(C121/C102)*100</f>
        <v>30</v>
      </c>
    </row>
  </sheetData>
  <sheetProtection/>
  <mergeCells count="26">
    <mergeCell ref="J34:L34"/>
    <mergeCell ref="N54:N56"/>
    <mergeCell ref="F55:F56"/>
    <mergeCell ref="H55:J55"/>
    <mergeCell ref="K55:M55"/>
    <mergeCell ref="A54:A56"/>
    <mergeCell ref="B54:B56"/>
    <mergeCell ref="C54:E54"/>
    <mergeCell ref="G34:I34"/>
    <mergeCell ref="G36:I36"/>
    <mergeCell ref="J36:L36"/>
    <mergeCell ref="H73:J73"/>
    <mergeCell ref="K73:M73"/>
    <mergeCell ref="G54:M54"/>
    <mergeCell ref="B78:E78"/>
    <mergeCell ref="B80:E80"/>
    <mergeCell ref="B41:E41"/>
    <mergeCell ref="B42:E42"/>
    <mergeCell ref="A9:A11"/>
    <mergeCell ref="B9:B11"/>
    <mergeCell ref="C9:E9"/>
    <mergeCell ref="G9:M9"/>
    <mergeCell ref="N9:N11"/>
    <mergeCell ref="F10:F11"/>
    <mergeCell ref="H10:J10"/>
    <mergeCell ref="K10:M10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61" customFormat="1" ht="15.75">
      <c r="A1" s="61" t="s">
        <v>132</v>
      </c>
    </row>
    <row r="2" spans="4:8" ht="12.75">
      <c r="D2" s="68" t="s">
        <v>87</v>
      </c>
      <c r="E2" s="68" t="s">
        <v>88</v>
      </c>
      <c r="F2" s="68"/>
      <c r="G2" s="68" t="s">
        <v>87</v>
      </c>
      <c r="H2" s="68" t="s">
        <v>88</v>
      </c>
    </row>
    <row r="3" spans="2:7" ht="12.75">
      <c r="B3" s="18" t="s">
        <v>78</v>
      </c>
      <c r="D3" s="23" t="s">
        <v>21</v>
      </c>
      <c r="E3" s="23" t="s">
        <v>21</v>
      </c>
      <c r="F3" s="23" t="s">
        <v>0</v>
      </c>
      <c r="G3" s="23"/>
    </row>
    <row r="4" spans="2:8" ht="12.75">
      <c r="B4" t="s">
        <v>1</v>
      </c>
      <c r="D4" s="50">
        <f>G4/G7</f>
        <v>0.5542521994134897</v>
      </c>
      <c r="E4" s="50">
        <f>H4/H7</f>
        <v>0.5542521994134897</v>
      </c>
      <c r="F4" s="23" t="s">
        <v>22</v>
      </c>
      <c r="G4" s="23">
        <f>H32+K32</f>
        <v>189</v>
      </c>
      <c r="H4" s="23">
        <f>H34+K34</f>
        <v>189</v>
      </c>
    </row>
    <row r="5" spans="2:8" ht="12.75">
      <c r="B5" t="s">
        <v>37</v>
      </c>
      <c r="D5" s="50">
        <f>G5/G7</f>
        <v>0.3519061583577713</v>
      </c>
      <c r="E5" s="50">
        <f>H5/H7</f>
        <v>0.34017595307917886</v>
      </c>
      <c r="F5" s="23" t="s">
        <v>23</v>
      </c>
      <c r="G5" s="23">
        <f>I32+L32</f>
        <v>120</v>
      </c>
      <c r="H5" s="23">
        <f>I34+L34</f>
        <v>116</v>
      </c>
    </row>
    <row r="6" spans="2:8" ht="12.75">
      <c r="B6" t="s">
        <v>43</v>
      </c>
      <c r="D6" s="50">
        <f>G6/G7</f>
        <v>0.093841642228739</v>
      </c>
      <c r="E6" s="50">
        <f>H6/H7</f>
        <v>0.10557184750733138</v>
      </c>
      <c r="F6" s="23" t="s">
        <v>24</v>
      </c>
      <c r="G6" s="23">
        <f>J32+M32</f>
        <v>32</v>
      </c>
      <c r="H6" s="23">
        <f>J34+M34</f>
        <v>36</v>
      </c>
    </row>
    <row r="7" spans="2:8" ht="12.75">
      <c r="B7" t="s">
        <v>65</v>
      </c>
      <c r="D7" s="50">
        <f>SUM(D4:D6)</f>
        <v>1</v>
      </c>
      <c r="E7" s="50">
        <f>SUM(E4:E6)</f>
        <v>0.9999999999999999</v>
      </c>
      <c r="F7" s="23" t="s">
        <v>2</v>
      </c>
      <c r="G7" s="23">
        <f>SUM(G4:G6)</f>
        <v>341</v>
      </c>
      <c r="H7" s="23">
        <f>SUM(H4:H6)</f>
        <v>341</v>
      </c>
    </row>
    <row r="8" ht="12.75">
      <c r="B8" t="s">
        <v>67</v>
      </c>
    </row>
    <row r="9" spans="1:14" ht="12.75">
      <c r="A9" s="95" t="s">
        <v>20</v>
      </c>
      <c r="B9" s="95" t="s">
        <v>3</v>
      </c>
      <c r="C9" s="97" t="s">
        <v>4</v>
      </c>
      <c r="D9" s="97"/>
      <c r="E9" s="97"/>
      <c r="F9" s="1" t="s">
        <v>28</v>
      </c>
      <c r="G9" s="97" t="s">
        <v>6</v>
      </c>
      <c r="H9" s="98"/>
      <c r="I9" s="98"/>
      <c r="J9" s="98"/>
      <c r="K9" s="98"/>
      <c r="L9" s="98"/>
      <c r="M9" s="98"/>
      <c r="N9" s="87" t="s">
        <v>7</v>
      </c>
    </row>
    <row r="10" spans="1:14" ht="12.75">
      <c r="A10" s="95"/>
      <c r="B10" s="96"/>
      <c r="C10" s="2" t="s">
        <v>8</v>
      </c>
      <c r="D10" s="2" t="s">
        <v>9</v>
      </c>
      <c r="E10" s="3" t="s">
        <v>10</v>
      </c>
      <c r="F10" s="90" t="s">
        <v>27</v>
      </c>
      <c r="G10" s="3" t="s">
        <v>2</v>
      </c>
      <c r="H10" s="92" t="s">
        <v>11</v>
      </c>
      <c r="I10" s="93"/>
      <c r="J10" s="94"/>
      <c r="K10" s="92" t="s">
        <v>12</v>
      </c>
      <c r="L10" s="93"/>
      <c r="M10" s="94"/>
      <c r="N10" s="88"/>
    </row>
    <row r="11" spans="1:14" ht="12.75">
      <c r="A11" s="95"/>
      <c r="B11" s="96"/>
      <c r="C11" s="6"/>
      <c r="D11" s="6" t="s">
        <v>13</v>
      </c>
      <c r="E11" s="7" t="s">
        <v>14</v>
      </c>
      <c r="F11" s="91"/>
      <c r="G11" s="7" t="s">
        <v>15</v>
      </c>
      <c r="H11" s="4" t="s">
        <v>16</v>
      </c>
      <c r="I11" s="8" t="s">
        <v>17</v>
      </c>
      <c r="J11" s="8" t="s">
        <v>18</v>
      </c>
      <c r="K11" s="8" t="s">
        <v>16</v>
      </c>
      <c r="L11" s="8" t="s">
        <v>17</v>
      </c>
      <c r="M11" s="8" t="s">
        <v>18</v>
      </c>
      <c r="N11" s="89"/>
    </row>
    <row r="12" spans="1:14" ht="12.75">
      <c r="A12" s="64">
        <v>1</v>
      </c>
      <c r="B12" s="43" t="s">
        <v>38</v>
      </c>
      <c r="C12" s="44">
        <v>1</v>
      </c>
      <c r="D12" s="44">
        <v>1</v>
      </c>
      <c r="E12" s="32"/>
      <c r="F12" s="42">
        <v>5</v>
      </c>
      <c r="G12" s="30">
        <v>30</v>
      </c>
      <c r="H12" s="42">
        <v>15</v>
      </c>
      <c r="I12" s="31">
        <v>15</v>
      </c>
      <c r="J12" s="31">
        <v>0</v>
      </c>
      <c r="K12" s="31">
        <v>0</v>
      </c>
      <c r="L12" s="31">
        <v>0</v>
      </c>
      <c r="M12" s="31">
        <v>0</v>
      </c>
      <c r="N12" s="29"/>
    </row>
    <row r="13" spans="1:14" ht="12.75">
      <c r="A13" s="64">
        <v>2</v>
      </c>
      <c r="B13" s="43" t="s">
        <v>50</v>
      </c>
      <c r="C13" s="44"/>
      <c r="D13" s="44">
        <v>2</v>
      </c>
      <c r="E13" s="32"/>
      <c r="F13" s="42">
        <v>5</v>
      </c>
      <c r="G13" s="30">
        <v>30</v>
      </c>
      <c r="H13" s="42">
        <v>0</v>
      </c>
      <c r="I13" s="31">
        <v>0</v>
      </c>
      <c r="J13" s="31">
        <v>0</v>
      </c>
      <c r="K13" s="31">
        <v>30</v>
      </c>
      <c r="L13" s="31">
        <v>0</v>
      </c>
      <c r="M13" s="31">
        <v>0</v>
      </c>
      <c r="N13" s="29"/>
    </row>
    <row r="14" spans="1:14" ht="12.75">
      <c r="A14" s="64">
        <v>3</v>
      </c>
      <c r="B14" s="43" t="s">
        <v>51</v>
      </c>
      <c r="C14" s="44">
        <v>2</v>
      </c>
      <c r="D14" s="44">
        <v>2</v>
      </c>
      <c r="E14" s="32"/>
      <c r="F14" s="42">
        <v>6</v>
      </c>
      <c r="G14" s="30">
        <v>30</v>
      </c>
      <c r="H14" s="42">
        <v>0</v>
      </c>
      <c r="I14" s="31">
        <v>0</v>
      </c>
      <c r="J14" s="31">
        <v>0</v>
      </c>
      <c r="K14" s="31">
        <v>10</v>
      </c>
      <c r="L14" s="31">
        <v>10</v>
      </c>
      <c r="M14" s="31">
        <v>10</v>
      </c>
      <c r="N14" s="29"/>
    </row>
    <row r="15" spans="1:14" ht="12.75">
      <c r="A15" s="31">
        <v>4</v>
      </c>
      <c r="B15" s="29" t="s">
        <v>52</v>
      </c>
      <c r="C15" s="30"/>
      <c r="D15" s="30">
        <v>2</v>
      </c>
      <c r="E15" s="30"/>
      <c r="F15" s="31">
        <v>7</v>
      </c>
      <c r="G15" s="30">
        <v>45</v>
      </c>
      <c r="H15" s="31">
        <v>0</v>
      </c>
      <c r="I15" s="31">
        <v>0</v>
      </c>
      <c r="J15" s="31">
        <v>0</v>
      </c>
      <c r="K15" s="31">
        <v>30</v>
      </c>
      <c r="L15" s="31">
        <v>15</v>
      </c>
      <c r="M15" s="31">
        <v>0</v>
      </c>
      <c r="N15" s="29"/>
    </row>
    <row r="16" spans="1:14" ht="12.75">
      <c r="A16" s="25">
        <v>5</v>
      </c>
      <c r="B16" s="24" t="s">
        <v>53</v>
      </c>
      <c r="C16" s="25"/>
      <c r="D16" s="36">
        <v>1</v>
      </c>
      <c r="E16" s="25"/>
      <c r="F16" s="25">
        <v>3</v>
      </c>
      <c r="G16" s="25">
        <v>17</v>
      </c>
      <c r="H16" s="25">
        <v>7</v>
      </c>
      <c r="I16" s="25">
        <v>10</v>
      </c>
      <c r="J16" s="25">
        <v>0</v>
      </c>
      <c r="K16" s="25">
        <v>0</v>
      </c>
      <c r="L16" s="25">
        <v>0</v>
      </c>
      <c r="M16" s="25">
        <v>0</v>
      </c>
      <c r="N16" s="24"/>
    </row>
    <row r="17" spans="1:14" ht="12.75">
      <c r="A17" s="25">
        <v>6</v>
      </c>
      <c r="B17" s="24" t="s">
        <v>40</v>
      </c>
      <c r="C17" s="25"/>
      <c r="D17" s="36">
        <v>1</v>
      </c>
      <c r="E17" s="25"/>
      <c r="F17" s="25">
        <v>3</v>
      </c>
      <c r="G17" s="25">
        <v>18</v>
      </c>
      <c r="H17" s="25">
        <v>10</v>
      </c>
      <c r="I17" s="25">
        <v>1</v>
      </c>
      <c r="J17" s="25">
        <v>7</v>
      </c>
      <c r="K17" s="25">
        <v>0</v>
      </c>
      <c r="L17" s="25">
        <v>0</v>
      </c>
      <c r="M17" s="25">
        <v>0</v>
      </c>
      <c r="N17" s="25"/>
    </row>
    <row r="18" spans="1:14" ht="12.75">
      <c r="A18" s="25">
        <v>7</v>
      </c>
      <c r="B18" s="24" t="s">
        <v>61</v>
      </c>
      <c r="C18" s="25">
        <v>1</v>
      </c>
      <c r="D18" s="25">
        <v>1</v>
      </c>
      <c r="E18" s="25"/>
      <c r="F18" s="25">
        <v>3</v>
      </c>
      <c r="G18" s="25">
        <v>16</v>
      </c>
      <c r="H18" s="25">
        <v>6</v>
      </c>
      <c r="I18" s="25">
        <v>10</v>
      </c>
      <c r="J18" s="25">
        <v>0</v>
      </c>
      <c r="K18" s="25">
        <v>0</v>
      </c>
      <c r="L18" s="25">
        <v>0</v>
      </c>
      <c r="M18" s="25">
        <v>0</v>
      </c>
      <c r="N18" s="24"/>
    </row>
    <row r="19" spans="1:14" ht="12.75">
      <c r="A19" s="25">
        <v>8</v>
      </c>
      <c r="B19" s="24" t="s">
        <v>54</v>
      </c>
      <c r="C19" s="25"/>
      <c r="D19" s="36">
        <v>1</v>
      </c>
      <c r="E19" s="25"/>
      <c r="F19" s="25">
        <v>4</v>
      </c>
      <c r="G19" s="25">
        <v>19</v>
      </c>
      <c r="H19" s="25">
        <v>9</v>
      </c>
      <c r="I19" s="25">
        <v>1</v>
      </c>
      <c r="J19" s="25">
        <v>9</v>
      </c>
      <c r="K19" s="25">
        <v>0</v>
      </c>
      <c r="L19" s="25">
        <v>0</v>
      </c>
      <c r="M19" s="25">
        <v>0</v>
      </c>
      <c r="N19" s="25"/>
    </row>
    <row r="20" spans="1:14" ht="12.75">
      <c r="A20" s="25">
        <v>9</v>
      </c>
      <c r="B20" s="24" t="s">
        <v>55</v>
      </c>
      <c r="C20" s="25">
        <v>1</v>
      </c>
      <c r="D20" s="36">
        <v>1</v>
      </c>
      <c r="E20" s="25"/>
      <c r="F20" s="25">
        <v>3</v>
      </c>
      <c r="G20" s="25">
        <v>13</v>
      </c>
      <c r="H20" s="25">
        <v>6</v>
      </c>
      <c r="I20" s="25">
        <v>7</v>
      </c>
      <c r="J20" s="25">
        <v>0</v>
      </c>
      <c r="K20" s="25">
        <v>0</v>
      </c>
      <c r="L20" s="25">
        <v>0</v>
      </c>
      <c r="M20" s="25">
        <v>0</v>
      </c>
      <c r="N20" s="24"/>
    </row>
    <row r="21" spans="1:14" ht="12.75">
      <c r="A21" s="25">
        <v>10</v>
      </c>
      <c r="B21" s="24" t="s">
        <v>62</v>
      </c>
      <c r="C21" s="25">
        <v>2</v>
      </c>
      <c r="D21" s="36">
        <v>2</v>
      </c>
      <c r="E21" s="25"/>
      <c r="F21" s="25">
        <v>6</v>
      </c>
      <c r="G21" s="25">
        <v>39</v>
      </c>
      <c r="H21" s="25">
        <v>0</v>
      </c>
      <c r="I21" s="25">
        <v>0</v>
      </c>
      <c r="J21" s="25">
        <v>0</v>
      </c>
      <c r="K21" s="25">
        <v>20</v>
      </c>
      <c r="L21" s="25">
        <v>19</v>
      </c>
      <c r="M21" s="25">
        <v>0</v>
      </c>
      <c r="N21" s="24"/>
    </row>
    <row r="22" spans="1:14" ht="12.75">
      <c r="A22" s="20">
        <v>11</v>
      </c>
      <c r="B22" s="9" t="s">
        <v>41</v>
      </c>
      <c r="C22" s="20"/>
      <c r="D22" s="35"/>
      <c r="E22" s="8" t="s">
        <v>68</v>
      </c>
      <c r="F22" s="20">
        <v>0</v>
      </c>
      <c r="G22" s="20">
        <v>20</v>
      </c>
      <c r="H22" s="20">
        <v>0</v>
      </c>
      <c r="I22" s="20">
        <v>10</v>
      </c>
      <c r="J22" s="20">
        <v>0</v>
      </c>
      <c r="K22" s="20">
        <v>0</v>
      </c>
      <c r="L22" s="20">
        <v>10</v>
      </c>
      <c r="M22" s="20">
        <v>0</v>
      </c>
      <c r="N22" s="33"/>
    </row>
    <row r="23" spans="1:14" ht="12.75">
      <c r="A23" s="20">
        <v>12</v>
      </c>
      <c r="B23" s="9" t="s">
        <v>39</v>
      </c>
      <c r="C23" s="20"/>
      <c r="D23" s="35">
        <v>1</v>
      </c>
      <c r="E23" s="20"/>
      <c r="F23" s="20">
        <v>2</v>
      </c>
      <c r="G23" s="20">
        <v>9</v>
      </c>
      <c r="H23" s="20">
        <v>3</v>
      </c>
      <c r="I23" s="20">
        <v>0</v>
      </c>
      <c r="J23" s="20">
        <v>6</v>
      </c>
      <c r="K23" s="20">
        <v>0</v>
      </c>
      <c r="L23" s="20">
        <v>0</v>
      </c>
      <c r="M23" s="20">
        <v>0</v>
      </c>
      <c r="N23" s="20"/>
    </row>
    <row r="24" spans="1:14" ht="12.75">
      <c r="A24" s="8" t="s">
        <v>85</v>
      </c>
      <c r="B24" s="9" t="s">
        <v>56</v>
      </c>
      <c r="C24" s="20">
        <v>1</v>
      </c>
      <c r="D24" s="35">
        <v>1</v>
      </c>
      <c r="E24" s="20"/>
      <c r="F24" s="20">
        <v>3</v>
      </c>
      <c r="G24" s="20">
        <v>16</v>
      </c>
      <c r="H24" s="20">
        <v>8</v>
      </c>
      <c r="I24" s="20">
        <v>8</v>
      </c>
      <c r="J24" s="20">
        <v>0</v>
      </c>
      <c r="K24" s="20">
        <v>0</v>
      </c>
      <c r="L24" s="20">
        <v>0</v>
      </c>
      <c r="M24" s="20">
        <v>0</v>
      </c>
      <c r="N24" s="9" t="s">
        <v>86</v>
      </c>
    </row>
    <row r="25" spans="1:14" ht="12.75">
      <c r="A25" s="8" t="s">
        <v>84</v>
      </c>
      <c r="B25" s="9" t="s">
        <v>42</v>
      </c>
      <c r="C25" s="20">
        <v>1</v>
      </c>
      <c r="D25" s="20">
        <v>1</v>
      </c>
      <c r="E25" s="20"/>
      <c r="F25" s="20"/>
      <c r="G25" s="20">
        <v>16</v>
      </c>
      <c r="H25" s="28">
        <v>8</v>
      </c>
      <c r="I25" s="28">
        <v>4</v>
      </c>
      <c r="J25" s="28">
        <v>4</v>
      </c>
      <c r="K25" s="28">
        <v>0</v>
      </c>
      <c r="L25" s="28">
        <v>0</v>
      </c>
      <c r="M25" s="28">
        <v>0</v>
      </c>
      <c r="N25" s="9" t="s">
        <v>86</v>
      </c>
    </row>
    <row r="26" spans="1:14" ht="12.75">
      <c r="A26" s="9"/>
      <c r="B26" s="39" t="s">
        <v>33</v>
      </c>
      <c r="C26" s="20"/>
      <c r="D26" s="20"/>
      <c r="E26" s="8"/>
      <c r="F26" s="8"/>
      <c r="G26" s="8"/>
      <c r="H26" s="11"/>
      <c r="I26" s="11"/>
      <c r="J26" s="11"/>
      <c r="K26" s="11"/>
      <c r="L26" s="11"/>
      <c r="M26" s="11"/>
      <c r="N26" s="9"/>
    </row>
    <row r="27" spans="1:14" s="56" customFormat="1" ht="25.5">
      <c r="A27" s="54">
        <v>14</v>
      </c>
      <c r="B27" s="54" t="s">
        <v>108</v>
      </c>
      <c r="C27" s="71"/>
      <c r="D27" s="72">
        <v>1</v>
      </c>
      <c r="E27" s="55"/>
      <c r="F27" s="55">
        <v>2</v>
      </c>
      <c r="G27" s="55">
        <v>8</v>
      </c>
      <c r="H27" s="55">
        <v>8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4"/>
    </row>
    <row r="28" spans="1:14" ht="12.75">
      <c r="A28" s="9">
        <v>15</v>
      </c>
      <c r="B28" s="9" t="s">
        <v>109</v>
      </c>
      <c r="C28" s="73"/>
      <c r="D28" s="20">
        <v>1</v>
      </c>
      <c r="E28" s="8"/>
      <c r="F28" s="8">
        <v>3</v>
      </c>
      <c r="G28" s="8">
        <v>8</v>
      </c>
      <c r="H28" s="8">
        <v>8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9"/>
    </row>
    <row r="29" spans="1:14" ht="12.75">
      <c r="A29" s="9">
        <v>16</v>
      </c>
      <c r="B29" s="9" t="s">
        <v>110</v>
      </c>
      <c r="C29" s="73">
        <v>2</v>
      </c>
      <c r="D29" s="20">
        <v>2</v>
      </c>
      <c r="E29" s="8"/>
      <c r="F29" s="8">
        <v>3</v>
      </c>
      <c r="G29" s="8">
        <v>10</v>
      </c>
      <c r="H29" s="8">
        <v>0</v>
      </c>
      <c r="I29" s="8">
        <v>0</v>
      </c>
      <c r="J29" s="8">
        <v>0</v>
      </c>
      <c r="K29" s="8">
        <v>6</v>
      </c>
      <c r="L29" s="8">
        <v>4</v>
      </c>
      <c r="M29" s="8">
        <v>0</v>
      </c>
      <c r="N29" s="9"/>
    </row>
    <row r="30" spans="1:14" ht="25.5">
      <c r="A30" s="78">
        <v>17</v>
      </c>
      <c r="B30" s="54" t="s">
        <v>111</v>
      </c>
      <c r="C30" s="76"/>
      <c r="D30" s="76">
        <v>2</v>
      </c>
      <c r="E30" s="77"/>
      <c r="F30" s="77">
        <v>1</v>
      </c>
      <c r="G30" s="77">
        <v>6</v>
      </c>
      <c r="H30" s="77">
        <v>0</v>
      </c>
      <c r="I30" s="77">
        <v>0</v>
      </c>
      <c r="J30" s="77">
        <v>0</v>
      </c>
      <c r="K30" s="77">
        <v>6</v>
      </c>
      <c r="L30" s="77">
        <v>0</v>
      </c>
      <c r="M30" s="77">
        <v>0</v>
      </c>
      <c r="N30" s="78"/>
    </row>
    <row r="31" spans="1:14" ht="12.75">
      <c r="A31" s="9">
        <v>18</v>
      </c>
      <c r="B31" s="9" t="s">
        <v>112</v>
      </c>
      <c r="C31" s="20"/>
      <c r="D31" s="20">
        <v>2</v>
      </c>
      <c r="E31" s="8"/>
      <c r="F31" s="8">
        <v>1</v>
      </c>
      <c r="G31" s="8">
        <v>7</v>
      </c>
      <c r="H31" s="8">
        <v>0</v>
      </c>
      <c r="I31" s="8">
        <v>0</v>
      </c>
      <c r="J31" s="8">
        <v>0</v>
      </c>
      <c r="K31" s="8">
        <v>7</v>
      </c>
      <c r="L31" s="8">
        <v>0</v>
      </c>
      <c r="M31" s="8">
        <v>0</v>
      </c>
      <c r="N31" s="9"/>
    </row>
    <row r="32" spans="1:14" ht="12.75">
      <c r="A32" s="14"/>
      <c r="B32" s="14" t="s">
        <v>91</v>
      </c>
      <c r="C32" s="15">
        <v>7</v>
      </c>
      <c r="D32" s="15"/>
      <c r="E32" s="14"/>
      <c r="F32" s="15">
        <f>SUM(F12:F31)</f>
        <v>60</v>
      </c>
      <c r="G32" s="15">
        <f aca="true" t="shared" si="0" ref="G32:M32">SUM(G12:G31)-G25</f>
        <v>341</v>
      </c>
      <c r="H32" s="15">
        <f t="shared" si="0"/>
        <v>80</v>
      </c>
      <c r="I32" s="15">
        <f t="shared" si="0"/>
        <v>62</v>
      </c>
      <c r="J32" s="15">
        <f t="shared" si="0"/>
        <v>22</v>
      </c>
      <c r="K32" s="15">
        <f t="shared" si="0"/>
        <v>109</v>
      </c>
      <c r="L32" s="15">
        <f t="shared" si="0"/>
        <v>58</v>
      </c>
      <c r="M32" s="15">
        <f t="shared" si="0"/>
        <v>10</v>
      </c>
      <c r="N32" s="14"/>
    </row>
    <row r="33" spans="1:14" ht="12.75">
      <c r="A33" s="5"/>
      <c r="B33" s="21" t="s">
        <v>92</v>
      </c>
      <c r="C33" s="22"/>
      <c r="D33" s="22"/>
      <c r="E33" s="22"/>
      <c r="F33" s="16"/>
      <c r="G33" s="101">
        <f>SUM(H32:J32)</f>
        <v>164</v>
      </c>
      <c r="H33" s="101"/>
      <c r="I33" s="101"/>
      <c r="J33" s="101">
        <f>SUM(K32:M32)</f>
        <v>177</v>
      </c>
      <c r="K33" s="101"/>
      <c r="L33" s="101"/>
      <c r="M33" s="13"/>
      <c r="N33" s="12"/>
    </row>
    <row r="34" spans="1:14" ht="12.75">
      <c r="A34" s="14"/>
      <c r="B34" s="14" t="s">
        <v>93</v>
      </c>
      <c r="C34" s="15">
        <v>7</v>
      </c>
      <c r="D34" s="15"/>
      <c r="E34" s="14"/>
      <c r="F34" s="15">
        <f>SUM(F12:F31)</f>
        <v>60</v>
      </c>
      <c r="G34" s="15">
        <f aca="true" t="shared" si="1" ref="G34:M34">SUM(G12:G31)-G24</f>
        <v>341</v>
      </c>
      <c r="H34" s="15">
        <f t="shared" si="1"/>
        <v>80</v>
      </c>
      <c r="I34" s="15">
        <f t="shared" si="1"/>
        <v>58</v>
      </c>
      <c r="J34" s="15">
        <f t="shared" si="1"/>
        <v>26</v>
      </c>
      <c r="K34" s="15">
        <f t="shared" si="1"/>
        <v>109</v>
      </c>
      <c r="L34" s="15">
        <f t="shared" si="1"/>
        <v>58</v>
      </c>
      <c r="M34" s="15">
        <f t="shared" si="1"/>
        <v>10</v>
      </c>
      <c r="N34" s="14"/>
    </row>
    <row r="35" spans="1:14" ht="12.75">
      <c r="A35" s="5"/>
      <c r="B35" s="21" t="s">
        <v>94</v>
      </c>
      <c r="C35" s="22"/>
      <c r="D35" s="22"/>
      <c r="E35" s="22"/>
      <c r="F35" s="16"/>
      <c r="G35" s="101">
        <f>SUM(H34:J34)</f>
        <v>164</v>
      </c>
      <c r="H35" s="101"/>
      <c r="I35" s="101"/>
      <c r="J35" s="101">
        <f>SUM(K34:M34)</f>
        <v>177</v>
      </c>
      <c r="K35" s="101"/>
      <c r="L35" s="101"/>
      <c r="M35" s="13"/>
      <c r="N35" s="12"/>
    </row>
    <row r="36" spans="1:14" ht="12.75">
      <c r="A36" s="5"/>
      <c r="B36" s="21"/>
      <c r="C36" s="22"/>
      <c r="D36" s="22"/>
      <c r="E36" s="22"/>
      <c r="F36" s="16"/>
      <c r="G36" s="41"/>
      <c r="H36" s="41"/>
      <c r="I36" s="41"/>
      <c r="J36" s="41"/>
      <c r="K36" s="41"/>
      <c r="L36" s="41"/>
      <c r="M36" s="13"/>
      <c r="N36" s="12"/>
    </row>
    <row r="37" spans="1:14" ht="12.75">
      <c r="A37" s="5"/>
      <c r="B37" s="57" t="s">
        <v>27</v>
      </c>
      <c r="C37" s="22"/>
      <c r="D37" s="22"/>
      <c r="E37" s="22"/>
      <c r="F37" s="57">
        <f>SUM(F12:F31)</f>
        <v>60</v>
      </c>
      <c r="G37" s="58" t="s">
        <v>72</v>
      </c>
      <c r="H37" s="58" t="s">
        <v>73</v>
      </c>
      <c r="I37" s="41"/>
      <c r="J37" t="s">
        <v>79</v>
      </c>
      <c r="M37" s="13"/>
      <c r="N37" s="12"/>
    </row>
    <row r="38" spans="1:14" ht="12.75">
      <c r="A38" s="5"/>
      <c r="B38" s="59" t="s">
        <v>80</v>
      </c>
      <c r="C38" s="22"/>
      <c r="D38" s="22"/>
      <c r="E38" s="22"/>
      <c r="F38" s="60">
        <f>SUM(F12:F25)</f>
        <v>50</v>
      </c>
      <c r="G38" s="58">
        <f>+F12+SUM(F16:F20)+F24</f>
        <v>24</v>
      </c>
      <c r="H38" s="58">
        <f>F38-G38</f>
        <v>26</v>
      </c>
      <c r="I38" s="41"/>
      <c r="J38" t="s">
        <v>89</v>
      </c>
      <c r="M38" s="13"/>
      <c r="N38" s="12"/>
    </row>
    <row r="39" spans="1:14" ht="12.75">
      <c r="A39" s="5"/>
      <c r="B39" s="59" t="s">
        <v>81</v>
      </c>
      <c r="C39" s="22"/>
      <c r="D39" s="22"/>
      <c r="E39" s="22"/>
      <c r="F39" s="60">
        <f>SUM(F27:F31)</f>
        <v>10</v>
      </c>
      <c r="G39" s="58">
        <f>+F27+F28</f>
        <v>5</v>
      </c>
      <c r="H39" s="58">
        <f>F39-G39</f>
        <v>5</v>
      </c>
      <c r="I39" s="41"/>
      <c r="J39" s="41"/>
      <c r="K39" s="41"/>
      <c r="L39" s="41"/>
      <c r="M39" s="13"/>
      <c r="N39" s="12"/>
    </row>
    <row r="40" spans="1:14" ht="12.75">
      <c r="A40" s="5"/>
      <c r="B40" s="99"/>
      <c r="C40" s="100"/>
      <c r="D40" s="100"/>
      <c r="E40" s="100"/>
      <c r="G40" s="40">
        <f>SUM(G38:G39)</f>
        <v>29</v>
      </c>
      <c r="H40" s="40">
        <f>SUM(H38:H39)</f>
        <v>31</v>
      </c>
      <c r="I40" s="45"/>
      <c r="J40" s="41"/>
      <c r="K40" s="41"/>
      <c r="L40" s="41"/>
      <c r="M40" s="13"/>
      <c r="N40" s="12"/>
    </row>
    <row r="41" spans="2:5" ht="12.75">
      <c r="B41" s="99" t="s">
        <v>59</v>
      </c>
      <c r="C41" s="100"/>
      <c r="D41" s="100"/>
      <c r="E41" s="100"/>
    </row>
    <row r="42" spans="1:14" ht="12.75">
      <c r="A42" s="34"/>
      <c r="B42" s="34" t="s">
        <v>30</v>
      </c>
      <c r="C42" s="34"/>
      <c r="D42" s="34"/>
      <c r="E42" s="34"/>
      <c r="F42" s="34">
        <f>SUM(F12:F15)</f>
        <v>23</v>
      </c>
      <c r="G42" s="34">
        <f>SUM(G12:G15)</f>
        <v>135</v>
      </c>
      <c r="H42" s="34">
        <f aca="true" t="shared" si="2" ref="H42:M42">SUM(H12:H15)</f>
        <v>15</v>
      </c>
      <c r="I42" s="34">
        <f t="shared" si="2"/>
        <v>15</v>
      </c>
      <c r="J42" s="34">
        <f t="shared" si="2"/>
        <v>0</v>
      </c>
      <c r="K42" s="34">
        <f t="shared" si="2"/>
        <v>70</v>
      </c>
      <c r="L42" s="34">
        <f t="shared" si="2"/>
        <v>25</v>
      </c>
      <c r="M42" s="34">
        <f t="shared" si="2"/>
        <v>10</v>
      </c>
      <c r="N42" s="34"/>
    </row>
    <row r="43" spans="1:14" ht="12.75">
      <c r="A43" s="26"/>
      <c r="B43" s="26" t="s">
        <v>31</v>
      </c>
      <c r="C43" s="26"/>
      <c r="D43" s="26"/>
      <c r="E43" s="26"/>
      <c r="F43" s="26">
        <f>SUM(F16:F21)</f>
        <v>22</v>
      </c>
      <c r="G43" s="26">
        <f>SUM(G16:G21)</f>
        <v>122</v>
      </c>
      <c r="H43" s="26">
        <f aca="true" t="shared" si="3" ref="H43:M43">SUM(H16:H21)</f>
        <v>38</v>
      </c>
      <c r="I43" s="26">
        <f t="shared" si="3"/>
        <v>29</v>
      </c>
      <c r="J43" s="26">
        <f t="shared" si="3"/>
        <v>16</v>
      </c>
      <c r="K43" s="26">
        <f t="shared" si="3"/>
        <v>20</v>
      </c>
      <c r="L43" s="26">
        <f t="shared" si="3"/>
        <v>19</v>
      </c>
      <c r="M43" s="26">
        <f t="shared" si="3"/>
        <v>0</v>
      </c>
      <c r="N43" s="26"/>
    </row>
    <row r="44" spans="2:13" ht="12.75">
      <c r="B44" s="38" t="s">
        <v>32</v>
      </c>
      <c r="F44">
        <f>SUM(F42:F43)</f>
        <v>45</v>
      </c>
      <c r="G44">
        <f>SUM(G42:G43)</f>
        <v>257</v>
      </c>
      <c r="H44">
        <f aca="true" t="shared" si="4" ref="H44:M44">SUM(H42:H43)</f>
        <v>53</v>
      </c>
      <c r="I44">
        <f t="shared" si="4"/>
        <v>44</v>
      </c>
      <c r="J44">
        <f t="shared" si="4"/>
        <v>16</v>
      </c>
      <c r="K44">
        <f t="shared" si="4"/>
        <v>90</v>
      </c>
      <c r="L44">
        <f t="shared" si="4"/>
        <v>44</v>
      </c>
      <c r="M44">
        <f t="shared" si="4"/>
        <v>10</v>
      </c>
    </row>
    <row r="45" ht="12.75">
      <c r="B45" s="38"/>
    </row>
    <row r="47" spans="2:13" ht="12.75">
      <c r="B47" s="18" t="s">
        <v>78</v>
      </c>
      <c r="D47" s="18"/>
      <c r="E47" s="23" t="s">
        <v>21</v>
      </c>
      <c r="F47" s="23" t="s">
        <v>0</v>
      </c>
      <c r="G47" s="23"/>
      <c r="H47" s="18"/>
      <c r="I47" s="18"/>
      <c r="J47" s="18"/>
      <c r="K47" s="18"/>
      <c r="L47" s="18"/>
      <c r="M47" s="18"/>
    </row>
    <row r="48" spans="2:13" ht="12.75">
      <c r="B48" t="s">
        <v>1</v>
      </c>
      <c r="D48" s="19"/>
      <c r="E48" s="50">
        <f>G48/G51</f>
        <v>0.49246231155778897</v>
      </c>
      <c r="F48" s="23" t="s">
        <v>22</v>
      </c>
      <c r="G48" s="23">
        <f>H71+K71</f>
        <v>98</v>
      </c>
      <c r="H48" s="18"/>
      <c r="I48" s="18"/>
      <c r="J48" s="18"/>
      <c r="K48" s="18"/>
      <c r="L48" s="18"/>
      <c r="M48" s="18"/>
    </row>
    <row r="49" spans="2:13" ht="12.75">
      <c r="B49" t="s">
        <v>37</v>
      </c>
      <c r="D49" s="19"/>
      <c r="E49" s="50">
        <f>G49/G51</f>
        <v>0.47738693467336685</v>
      </c>
      <c r="F49" s="23" t="s">
        <v>23</v>
      </c>
      <c r="G49" s="23">
        <f>I71+L71</f>
        <v>95</v>
      </c>
      <c r="H49" s="18"/>
      <c r="I49" s="18"/>
      <c r="J49" s="18"/>
      <c r="K49" s="18"/>
      <c r="L49" s="18"/>
      <c r="M49" s="18"/>
    </row>
    <row r="50" spans="2:13" ht="12.75">
      <c r="B50" t="s">
        <v>45</v>
      </c>
      <c r="D50" s="19"/>
      <c r="E50" s="50">
        <f>G50/G51</f>
        <v>0.03015075376884422</v>
      </c>
      <c r="F50" s="23" t="s">
        <v>24</v>
      </c>
      <c r="G50" s="23">
        <f>J71+M71</f>
        <v>6</v>
      </c>
      <c r="H50" s="18"/>
      <c r="I50" s="18"/>
      <c r="J50" s="18"/>
      <c r="K50" s="18"/>
      <c r="L50" s="18"/>
      <c r="M50" s="18"/>
    </row>
    <row r="51" spans="2:13" ht="12.75">
      <c r="B51" t="s">
        <v>65</v>
      </c>
      <c r="D51" s="18"/>
      <c r="E51" s="50">
        <f>SUM(E48:E50)</f>
        <v>1</v>
      </c>
      <c r="F51" s="23" t="s">
        <v>2</v>
      </c>
      <c r="G51" s="23">
        <f>SUM(G48:G50)</f>
        <v>199</v>
      </c>
      <c r="H51" s="18"/>
      <c r="I51" s="18"/>
      <c r="J51" s="18"/>
      <c r="K51" s="18"/>
      <c r="L51" s="18"/>
      <c r="M51" s="18"/>
    </row>
    <row r="52" ht="12.75">
      <c r="B52" t="s">
        <v>67</v>
      </c>
    </row>
    <row r="53" spans="1:14" ht="25.5">
      <c r="A53" s="98" t="s">
        <v>20</v>
      </c>
      <c r="B53" s="97" t="s">
        <v>3</v>
      </c>
      <c r="C53" s="103" t="s">
        <v>4</v>
      </c>
      <c r="D53" s="104"/>
      <c r="E53" s="105"/>
      <c r="F53" s="1" t="s">
        <v>5</v>
      </c>
      <c r="G53" s="103" t="s">
        <v>6</v>
      </c>
      <c r="H53" s="104"/>
      <c r="I53" s="104"/>
      <c r="J53" s="104"/>
      <c r="K53" s="104"/>
      <c r="L53" s="104"/>
      <c r="M53" s="105"/>
      <c r="N53" s="87" t="s">
        <v>7</v>
      </c>
    </row>
    <row r="54" spans="1:14" ht="12.75">
      <c r="A54" s="98"/>
      <c r="B54" s="106"/>
      <c r="C54" s="2" t="s">
        <v>8</v>
      </c>
      <c r="D54" s="2" t="s">
        <v>9</v>
      </c>
      <c r="E54" s="3" t="s">
        <v>10</v>
      </c>
      <c r="F54" s="108" t="s">
        <v>27</v>
      </c>
      <c r="G54" s="3" t="s">
        <v>2</v>
      </c>
      <c r="H54" s="92" t="s">
        <v>70</v>
      </c>
      <c r="I54" s="93"/>
      <c r="J54" s="94"/>
      <c r="K54" s="92" t="s">
        <v>71</v>
      </c>
      <c r="L54" s="93"/>
      <c r="M54" s="94"/>
      <c r="N54" s="88"/>
    </row>
    <row r="55" spans="1:14" ht="12.75">
      <c r="A55" s="98"/>
      <c r="B55" s="107"/>
      <c r="C55" s="6"/>
      <c r="D55" s="6" t="s">
        <v>13</v>
      </c>
      <c r="E55" s="7" t="s">
        <v>14</v>
      </c>
      <c r="F55" s="109"/>
      <c r="G55" s="7" t="s">
        <v>15</v>
      </c>
      <c r="H55" s="4" t="s">
        <v>16</v>
      </c>
      <c r="I55" s="8" t="s">
        <v>17</v>
      </c>
      <c r="J55" s="8" t="s">
        <v>18</v>
      </c>
      <c r="K55" s="8" t="s">
        <v>16</v>
      </c>
      <c r="L55" s="8" t="s">
        <v>17</v>
      </c>
      <c r="M55" s="8" t="s">
        <v>18</v>
      </c>
      <c r="N55" s="89"/>
    </row>
    <row r="56" spans="1:14" ht="12.75">
      <c r="A56" s="31">
        <v>1</v>
      </c>
      <c r="B56" s="29" t="s">
        <v>57</v>
      </c>
      <c r="C56" s="30">
        <v>4</v>
      </c>
      <c r="D56" s="30">
        <v>4</v>
      </c>
      <c r="E56" s="30"/>
      <c r="F56" s="31">
        <v>6</v>
      </c>
      <c r="G56" s="30">
        <v>30</v>
      </c>
      <c r="H56" s="31">
        <v>0</v>
      </c>
      <c r="I56" s="31">
        <v>0</v>
      </c>
      <c r="J56" s="31">
        <v>0</v>
      </c>
      <c r="K56" s="31">
        <v>15</v>
      </c>
      <c r="L56" s="31">
        <v>15</v>
      </c>
      <c r="M56" s="31">
        <v>0</v>
      </c>
      <c r="N56" s="29"/>
    </row>
    <row r="57" spans="1:14" ht="12.75">
      <c r="A57" s="25">
        <v>2</v>
      </c>
      <c r="B57" s="37" t="s">
        <v>44</v>
      </c>
      <c r="C57" s="36">
        <v>3</v>
      </c>
      <c r="D57" s="36">
        <v>3</v>
      </c>
      <c r="E57" s="36"/>
      <c r="F57" s="25">
        <v>7</v>
      </c>
      <c r="G57" s="36">
        <v>29</v>
      </c>
      <c r="H57" s="25">
        <v>19</v>
      </c>
      <c r="I57" s="25">
        <v>10</v>
      </c>
      <c r="J57" s="25">
        <v>0</v>
      </c>
      <c r="K57" s="25">
        <v>0</v>
      </c>
      <c r="L57" s="25">
        <v>0</v>
      </c>
      <c r="M57" s="25">
        <v>0</v>
      </c>
      <c r="N57" s="24"/>
    </row>
    <row r="58" spans="1:14" ht="12.75">
      <c r="A58" s="25">
        <v>3</v>
      </c>
      <c r="B58" s="46" t="s">
        <v>60</v>
      </c>
      <c r="C58" s="36">
        <v>4</v>
      </c>
      <c r="D58" s="36"/>
      <c r="E58" s="36"/>
      <c r="F58" s="25">
        <v>4</v>
      </c>
      <c r="G58" s="36">
        <v>19</v>
      </c>
      <c r="H58" s="25">
        <v>0</v>
      </c>
      <c r="I58" s="25">
        <v>0</v>
      </c>
      <c r="J58" s="25">
        <v>0</v>
      </c>
      <c r="K58" s="25">
        <v>19</v>
      </c>
      <c r="L58" s="25">
        <v>0</v>
      </c>
      <c r="M58" s="25">
        <v>0</v>
      </c>
      <c r="N58" s="27"/>
    </row>
    <row r="59" spans="1:14" ht="12.75">
      <c r="A59" s="25">
        <v>4</v>
      </c>
      <c r="B59" s="46" t="s">
        <v>58</v>
      </c>
      <c r="C59" s="36"/>
      <c r="D59" s="36">
        <v>4</v>
      </c>
      <c r="E59" s="36"/>
      <c r="F59" s="25">
        <v>3</v>
      </c>
      <c r="G59" s="36">
        <v>10</v>
      </c>
      <c r="H59" s="25">
        <v>0</v>
      </c>
      <c r="I59" s="25">
        <v>0</v>
      </c>
      <c r="J59" s="25">
        <v>0</v>
      </c>
      <c r="K59" s="25">
        <v>0</v>
      </c>
      <c r="L59" s="25">
        <v>10</v>
      </c>
      <c r="M59" s="25">
        <v>0</v>
      </c>
      <c r="N59" s="27"/>
    </row>
    <row r="60" spans="1:14" ht="12.75">
      <c r="A60" s="20">
        <v>5</v>
      </c>
      <c r="B60" s="3" t="s">
        <v>41</v>
      </c>
      <c r="C60" s="35"/>
      <c r="D60" s="35"/>
      <c r="E60" s="10" t="s">
        <v>69</v>
      </c>
      <c r="F60" s="20">
        <v>20</v>
      </c>
      <c r="G60" s="35">
        <v>30</v>
      </c>
      <c r="H60" s="20">
        <v>0</v>
      </c>
      <c r="I60" s="20">
        <v>15</v>
      </c>
      <c r="J60" s="20">
        <v>0</v>
      </c>
      <c r="K60" s="20">
        <v>0</v>
      </c>
      <c r="L60" s="20">
        <v>15</v>
      </c>
      <c r="M60" s="20">
        <v>0</v>
      </c>
      <c r="N60" s="9" t="s">
        <v>75</v>
      </c>
    </row>
    <row r="61" spans="1:14" ht="12.75">
      <c r="A61" s="20">
        <v>6</v>
      </c>
      <c r="B61" s="3" t="s">
        <v>46</v>
      </c>
      <c r="C61" s="35"/>
      <c r="D61" s="10">
        <v>3</v>
      </c>
      <c r="E61" s="35"/>
      <c r="F61" s="20">
        <v>3</v>
      </c>
      <c r="G61" s="35">
        <v>9</v>
      </c>
      <c r="H61" s="20">
        <v>3</v>
      </c>
      <c r="I61" s="20">
        <v>6</v>
      </c>
      <c r="J61" s="20">
        <v>0</v>
      </c>
      <c r="K61" s="20">
        <v>0</v>
      </c>
      <c r="L61" s="20">
        <v>0</v>
      </c>
      <c r="M61" s="20">
        <v>0</v>
      </c>
      <c r="N61" s="27"/>
    </row>
    <row r="62" spans="1:14" ht="12.75">
      <c r="A62" s="20">
        <v>7</v>
      </c>
      <c r="B62" s="9" t="s">
        <v>47</v>
      </c>
      <c r="C62" s="35"/>
      <c r="D62" s="10">
        <v>3</v>
      </c>
      <c r="E62" s="35"/>
      <c r="F62" s="20">
        <v>2</v>
      </c>
      <c r="G62" s="35">
        <v>7</v>
      </c>
      <c r="H62" s="20">
        <v>0</v>
      </c>
      <c r="I62" s="20">
        <v>7</v>
      </c>
      <c r="J62" s="20">
        <v>0</v>
      </c>
      <c r="K62" s="20">
        <v>0</v>
      </c>
      <c r="L62" s="20">
        <v>0</v>
      </c>
      <c r="M62" s="20">
        <v>0</v>
      </c>
      <c r="N62" s="27"/>
    </row>
    <row r="63" spans="1:14" ht="12.75">
      <c r="A63" s="20">
        <v>8</v>
      </c>
      <c r="B63" s="3" t="s">
        <v>48</v>
      </c>
      <c r="C63" s="35"/>
      <c r="D63" s="10">
        <v>3</v>
      </c>
      <c r="E63" s="35"/>
      <c r="F63" s="20">
        <v>3</v>
      </c>
      <c r="G63" s="35">
        <v>8</v>
      </c>
      <c r="H63" s="20">
        <v>2</v>
      </c>
      <c r="I63" s="20">
        <v>0</v>
      </c>
      <c r="J63" s="20">
        <v>6</v>
      </c>
      <c r="K63" s="20">
        <v>0</v>
      </c>
      <c r="L63" s="20">
        <v>0</v>
      </c>
      <c r="M63" s="20">
        <v>0</v>
      </c>
      <c r="N63" s="20"/>
    </row>
    <row r="64" spans="1:14" ht="12.75">
      <c r="A64" s="20">
        <v>9</v>
      </c>
      <c r="B64" s="3" t="s">
        <v>26</v>
      </c>
      <c r="C64" s="35"/>
      <c r="D64" s="10" t="s">
        <v>69</v>
      </c>
      <c r="E64" s="35"/>
      <c r="F64" s="20">
        <v>2</v>
      </c>
      <c r="G64" s="35">
        <v>16</v>
      </c>
      <c r="H64" s="20">
        <v>8</v>
      </c>
      <c r="I64" s="20">
        <v>0</v>
      </c>
      <c r="J64" s="20">
        <v>0</v>
      </c>
      <c r="K64" s="20">
        <v>8</v>
      </c>
      <c r="L64" s="20">
        <v>0</v>
      </c>
      <c r="M64" s="20">
        <v>0</v>
      </c>
      <c r="N64" s="9" t="s">
        <v>74</v>
      </c>
    </row>
    <row r="65" spans="1:14" ht="12.75">
      <c r="A65" s="27"/>
      <c r="B65" s="3"/>
      <c r="C65" s="35"/>
      <c r="D65" s="10"/>
      <c r="E65" s="35"/>
      <c r="F65" s="20"/>
      <c r="G65" s="35"/>
      <c r="H65" s="20"/>
      <c r="I65" s="20"/>
      <c r="J65" s="20"/>
      <c r="K65" s="20"/>
      <c r="L65" s="20"/>
      <c r="M65" s="20"/>
      <c r="N65" s="27"/>
    </row>
    <row r="66" spans="1:14" ht="12.75">
      <c r="A66" s="9"/>
      <c r="B66" s="39" t="s">
        <v>33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</row>
    <row r="67" spans="1:14" ht="12.75">
      <c r="A67" s="9">
        <v>10</v>
      </c>
      <c r="B67" s="49" t="s">
        <v>113</v>
      </c>
      <c r="C67" s="8"/>
      <c r="D67" s="10">
        <v>3</v>
      </c>
      <c r="E67" s="8"/>
      <c r="F67" s="8">
        <v>1</v>
      </c>
      <c r="G67" s="8">
        <v>6</v>
      </c>
      <c r="H67" s="8">
        <v>6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9"/>
    </row>
    <row r="68" spans="1:14" ht="12.75">
      <c r="A68" s="9">
        <v>11</v>
      </c>
      <c r="B68" s="49" t="s">
        <v>114</v>
      </c>
      <c r="C68" s="8">
        <v>3</v>
      </c>
      <c r="D68" s="10">
        <v>3</v>
      </c>
      <c r="E68" s="8"/>
      <c r="F68" s="8">
        <v>3</v>
      </c>
      <c r="G68" s="8">
        <v>11</v>
      </c>
      <c r="H68" s="8">
        <v>6</v>
      </c>
      <c r="I68" s="8">
        <v>5</v>
      </c>
      <c r="J68" s="8">
        <v>0</v>
      </c>
      <c r="K68" s="8">
        <v>0</v>
      </c>
      <c r="L68" s="8">
        <v>0</v>
      </c>
      <c r="M68" s="8">
        <v>0</v>
      </c>
      <c r="N68" s="9"/>
    </row>
    <row r="69" spans="1:14" ht="12.75">
      <c r="A69" s="9">
        <v>12</v>
      </c>
      <c r="B69" s="49" t="s">
        <v>115</v>
      </c>
      <c r="C69" s="8">
        <v>4</v>
      </c>
      <c r="D69" s="10">
        <v>4</v>
      </c>
      <c r="E69" s="8"/>
      <c r="F69" s="8">
        <v>3</v>
      </c>
      <c r="G69" s="8">
        <v>11</v>
      </c>
      <c r="H69" s="8">
        <v>0</v>
      </c>
      <c r="I69" s="8">
        <v>0</v>
      </c>
      <c r="J69" s="8">
        <v>0</v>
      </c>
      <c r="K69" s="8">
        <v>6</v>
      </c>
      <c r="L69" s="8">
        <v>5</v>
      </c>
      <c r="M69" s="8">
        <v>0</v>
      </c>
      <c r="N69" s="9"/>
    </row>
    <row r="70" spans="1:14" ht="12.75">
      <c r="A70" s="9">
        <v>13</v>
      </c>
      <c r="B70" s="49" t="s">
        <v>116</v>
      </c>
      <c r="C70" s="8"/>
      <c r="D70" s="10">
        <v>4</v>
      </c>
      <c r="E70" s="8"/>
      <c r="F70" s="8">
        <v>3</v>
      </c>
      <c r="G70" s="8">
        <v>13</v>
      </c>
      <c r="H70" s="8">
        <v>0</v>
      </c>
      <c r="I70" s="8">
        <v>0</v>
      </c>
      <c r="J70" s="8">
        <v>0</v>
      </c>
      <c r="K70" s="8">
        <v>6</v>
      </c>
      <c r="L70" s="8">
        <v>7</v>
      </c>
      <c r="M70" s="8">
        <v>0</v>
      </c>
      <c r="N70" s="9"/>
    </row>
    <row r="71" spans="1:14" ht="12.75">
      <c r="A71" s="14"/>
      <c r="B71" s="14" t="s">
        <v>19</v>
      </c>
      <c r="C71" s="15">
        <f>COUNT(C56:C70)</f>
        <v>5</v>
      </c>
      <c r="D71" s="14"/>
      <c r="E71" s="14"/>
      <c r="F71" s="15">
        <f aca="true" t="shared" si="5" ref="F71:M71">SUM(F56:F70)</f>
        <v>60</v>
      </c>
      <c r="G71" s="15">
        <f t="shared" si="5"/>
        <v>199</v>
      </c>
      <c r="H71" s="15">
        <f t="shared" si="5"/>
        <v>44</v>
      </c>
      <c r="I71" s="15">
        <f t="shared" si="5"/>
        <v>43</v>
      </c>
      <c r="J71" s="15">
        <f t="shared" si="5"/>
        <v>6</v>
      </c>
      <c r="K71" s="15">
        <f t="shared" si="5"/>
        <v>54</v>
      </c>
      <c r="L71" s="15">
        <f t="shared" si="5"/>
        <v>52</v>
      </c>
      <c r="M71" s="15">
        <f t="shared" si="5"/>
        <v>0</v>
      </c>
      <c r="N71" s="14"/>
    </row>
    <row r="72" spans="1:14" ht="12.75">
      <c r="A72" s="18"/>
      <c r="B72" s="18" t="s">
        <v>29</v>
      </c>
      <c r="C72" s="18"/>
      <c r="D72" s="18"/>
      <c r="E72" s="18"/>
      <c r="F72" s="18"/>
      <c r="G72" s="18"/>
      <c r="H72" s="102">
        <f>SUM(H71:J71)</f>
        <v>93</v>
      </c>
      <c r="I72" s="102"/>
      <c r="J72" s="102"/>
      <c r="K72" s="102">
        <f>SUM(K71:M71)</f>
        <v>106</v>
      </c>
      <c r="L72" s="102"/>
      <c r="M72" s="102"/>
      <c r="N72" s="17"/>
    </row>
    <row r="73" spans="1:14" ht="12.75">
      <c r="A73" s="18"/>
      <c r="B73" t="s">
        <v>49</v>
      </c>
      <c r="C73" s="18"/>
      <c r="D73" s="18"/>
      <c r="E73" s="18"/>
      <c r="F73" s="18"/>
      <c r="G73" s="18"/>
      <c r="H73" s="40"/>
      <c r="I73" s="40"/>
      <c r="J73" s="40"/>
      <c r="K73" s="40"/>
      <c r="L73" s="40"/>
      <c r="M73" s="40"/>
      <c r="N73" s="17"/>
    </row>
    <row r="74" spans="1:14" ht="12.75">
      <c r="A74" s="18"/>
      <c r="B74" s="57" t="s">
        <v>27</v>
      </c>
      <c r="C74" s="22"/>
      <c r="D74" s="22"/>
      <c r="E74" s="22"/>
      <c r="F74" s="57">
        <f>SUM(F56:F70)</f>
        <v>60</v>
      </c>
      <c r="G74" s="58" t="s">
        <v>76</v>
      </c>
      <c r="H74" s="58" t="s">
        <v>77</v>
      </c>
      <c r="I74" s="40"/>
      <c r="J74" s="40"/>
      <c r="K74" s="40"/>
      <c r="L74" s="40"/>
      <c r="M74" s="40"/>
      <c r="N74" s="17"/>
    </row>
    <row r="75" spans="1:14" ht="12.75">
      <c r="A75" s="18"/>
      <c r="B75" s="59" t="s">
        <v>80</v>
      </c>
      <c r="C75" s="22"/>
      <c r="D75" s="22"/>
      <c r="E75" s="22"/>
      <c r="F75" s="60">
        <f>SUM(F56:F64)</f>
        <v>50</v>
      </c>
      <c r="G75" s="58">
        <f>+F57+SUM(F60:F64)-13</f>
        <v>24</v>
      </c>
      <c r="H75" s="58">
        <f>F75-G75</f>
        <v>26</v>
      </c>
      <c r="I75" s="40"/>
      <c r="J75" s="40"/>
      <c r="K75" s="40"/>
      <c r="L75" s="40"/>
      <c r="M75" s="40"/>
      <c r="N75" s="17"/>
    </row>
    <row r="76" spans="1:14" ht="12.75">
      <c r="A76" s="18"/>
      <c r="B76" s="59" t="s">
        <v>81</v>
      </c>
      <c r="C76" s="22"/>
      <c r="D76" s="22"/>
      <c r="E76" s="22"/>
      <c r="F76" s="60">
        <f>SUM(F67:F70)</f>
        <v>10</v>
      </c>
      <c r="G76" s="58">
        <f>+F67+F68</f>
        <v>4</v>
      </c>
      <c r="H76" s="58">
        <f>F76-G76</f>
        <v>6</v>
      </c>
      <c r="I76" s="40"/>
      <c r="J76" s="40"/>
      <c r="K76" s="40"/>
      <c r="L76" s="40"/>
      <c r="M76" s="40"/>
      <c r="N76" s="17"/>
    </row>
    <row r="77" spans="1:14" ht="12.75">
      <c r="A77" s="18"/>
      <c r="B77" s="99"/>
      <c r="C77" s="100"/>
      <c r="D77" s="100"/>
      <c r="E77" s="100"/>
      <c r="G77" s="40">
        <f>SUM(G75:G76)</f>
        <v>28</v>
      </c>
      <c r="H77" s="40">
        <f>SUM(H75:H76)</f>
        <v>32</v>
      </c>
      <c r="I77" s="40"/>
      <c r="J77" s="40"/>
      <c r="K77" s="40"/>
      <c r="L77" s="40"/>
      <c r="M77" s="40"/>
      <c r="N77" s="17"/>
    </row>
    <row r="78" spans="1:14" ht="12.75">
      <c r="A78" s="18"/>
      <c r="B78" s="18"/>
      <c r="C78" s="18"/>
      <c r="D78" s="18"/>
      <c r="E78" s="18"/>
      <c r="F78" s="18"/>
      <c r="G78" s="18"/>
      <c r="H78" s="40"/>
      <c r="I78" s="40"/>
      <c r="J78" s="40"/>
      <c r="K78" s="40"/>
      <c r="L78" s="40"/>
      <c r="M78" s="40"/>
      <c r="N78" s="17"/>
    </row>
    <row r="79" spans="1:14" ht="12.75">
      <c r="A79" s="18"/>
      <c r="B79" s="99" t="s">
        <v>59</v>
      </c>
      <c r="C79" s="100"/>
      <c r="D79" s="100"/>
      <c r="E79" s="100"/>
      <c r="N79" s="17"/>
    </row>
    <row r="80" spans="1:14" ht="12.75">
      <c r="A80" s="18"/>
      <c r="B80" s="34" t="s">
        <v>30</v>
      </c>
      <c r="C80" s="34"/>
      <c r="D80" s="34"/>
      <c r="E80" s="34"/>
      <c r="F80" s="34">
        <f>SUM(F56:F56)</f>
        <v>6</v>
      </c>
      <c r="G80" s="34">
        <f>SUM(G56:G56)</f>
        <v>30</v>
      </c>
      <c r="H80" s="34">
        <f aca="true" t="shared" si="6" ref="H80:M80">SUM(H56:H56)</f>
        <v>0</v>
      </c>
      <c r="I80" s="34">
        <f t="shared" si="6"/>
        <v>0</v>
      </c>
      <c r="J80" s="34">
        <f t="shared" si="6"/>
        <v>0</v>
      </c>
      <c r="K80" s="34">
        <f t="shared" si="6"/>
        <v>15</v>
      </c>
      <c r="L80" s="34">
        <f t="shared" si="6"/>
        <v>15</v>
      </c>
      <c r="M80" s="34">
        <f t="shared" si="6"/>
        <v>0</v>
      </c>
      <c r="N80" s="17"/>
    </row>
    <row r="81" spans="1:14" ht="12.75">
      <c r="A81" s="18"/>
      <c r="B81" s="26" t="s">
        <v>31</v>
      </c>
      <c r="C81" s="26"/>
      <c r="D81" s="26"/>
      <c r="E81" s="26"/>
      <c r="F81" s="26">
        <f>SUM(F57:F59)</f>
        <v>14</v>
      </c>
      <c r="G81" s="26">
        <f>SUM(G57:G59)</f>
        <v>58</v>
      </c>
      <c r="H81" s="26">
        <f aca="true" t="shared" si="7" ref="H81:M81">SUM(H57:H59)</f>
        <v>19</v>
      </c>
      <c r="I81" s="26">
        <f t="shared" si="7"/>
        <v>10</v>
      </c>
      <c r="J81" s="26">
        <f t="shared" si="7"/>
        <v>0</v>
      </c>
      <c r="K81" s="26">
        <f t="shared" si="7"/>
        <v>19</v>
      </c>
      <c r="L81" s="26">
        <f t="shared" si="7"/>
        <v>10</v>
      </c>
      <c r="M81" s="26">
        <f t="shared" si="7"/>
        <v>0</v>
      </c>
      <c r="N81" s="17"/>
    </row>
    <row r="82" spans="2:13" ht="12.75">
      <c r="B82" s="38" t="s">
        <v>32</v>
      </c>
      <c r="F82">
        <f>SUM(F80:F81)</f>
        <v>20</v>
      </c>
      <c r="G82">
        <f aca="true" t="shared" si="8" ref="G82:M82">SUM(G79:G81)</f>
        <v>88</v>
      </c>
      <c r="H82">
        <f t="shared" si="8"/>
        <v>19</v>
      </c>
      <c r="I82">
        <f t="shared" si="8"/>
        <v>10</v>
      </c>
      <c r="J82">
        <f t="shared" si="8"/>
        <v>0</v>
      </c>
      <c r="K82">
        <f t="shared" si="8"/>
        <v>34</v>
      </c>
      <c r="L82">
        <f t="shared" si="8"/>
        <v>25</v>
      </c>
      <c r="M82">
        <f t="shared" si="8"/>
        <v>0</v>
      </c>
    </row>
    <row r="83" ht="12.75">
      <c r="B83" s="38"/>
    </row>
    <row r="84" ht="12.75">
      <c r="B84" s="38"/>
    </row>
    <row r="85" ht="12.75">
      <c r="B85" s="38"/>
    </row>
    <row r="86" ht="12.75">
      <c r="B86" s="38"/>
    </row>
    <row r="87" ht="12.75">
      <c r="B87" s="38"/>
    </row>
    <row r="89" spans="2:5" ht="12.75">
      <c r="B89" t="s">
        <v>59</v>
      </c>
      <c r="D89" t="s">
        <v>63</v>
      </c>
      <c r="E89" t="s">
        <v>64</v>
      </c>
    </row>
    <row r="90" spans="2:13" s="34" customFormat="1" ht="12.75">
      <c r="B90" s="34" t="s">
        <v>30</v>
      </c>
      <c r="D90" s="34">
        <v>165</v>
      </c>
      <c r="E90" s="34">
        <v>20</v>
      </c>
      <c r="F90" s="34">
        <f aca="true" t="shared" si="9" ref="F90:M91">+F42+F80</f>
        <v>29</v>
      </c>
      <c r="G90" s="34">
        <f t="shared" si="9"/>
        <v>165</v>
      </c>
      <c r="H90" s="34">
        <f t="shared" si="9"/>
        <v>15</v>
      </c>
      <c r="I90" s="34">
        <f t="shared" si="9"/>
        <v>15</v>
      </c>
      <c r="J90" s="34">
        <f t="shared" si="9"/>
        <v>0</v>
      </c>
      <c r="K90" s="34">
        <f t="shared" si="9"/>
        <v>85</v>
      </c>
      <c r="L90" s="34">
        <f t="shared" si="9"/>
        <v>40</v>
      </c>
      <c r="M90" s="34">
        <f t="shared" si="9"/>
        <v>10</v>
      </c>
    </row>
    <row r="91" spans="2:13" s="26" customFormat="1" ht="12.75">
      <c r="B91" s="26" t="s">
        <v>31</v>
      </c>
      <c r="D91" s="26">
        <v>180</v>
      </c>
      <c r="E91" s="26">
        <v>21</v>
      </c>
      <c r="F91" s="26">
        <f t="shared" si="9"/>
        <v>36</v>
      </c>
      <c r="G91" s="26">
        <f t="shared" si="9"/>
        <v>180</v>
      </c>
      <c r="H91" s="26">
        <f t="shared" si="9"/>
        <v>57</v>
      </c>
      <c r="I91" s="26">
        <f t="shared" si="9"/>
        <v>39</v>
      </c>
      <c r="J91" s="26">
        <f t="shared" si="9"/>
        <v>16</v>
      </c>
      <c r="K91" s="26">
        <f t="shared" si="9"/>
        <v>39</v>
      </c>
      <c r="L91" s="26">
        <f t="shared" si="9"/>
        <v>29</v>
      </c>
      <c r="M91" s="26">
        <f t="shared" si="9"/>
        <v>0</v>
      </c>
    </row>
    <row r="92" spans="2:13" ht="12.75">
      <c r="B92" s="48" t="s">
        <v>32</v>
      </c>
      <c r="D92" s="47">
        <f>SUM(D90:D91)</f>
        <v>345</v>
      </c>
      <c r="E92" s="47">
        <f>SUM(E90:E91)</f>
        <v>41</v>
      </c>
      <c r="F92" s="47">
        <f>+SUM(F90:F91)</f>
        <v>65</v>
      </c>
      <c r="G92" s="47">
        <f aca="true" t="shared" si="10" ref="G92:M92">+SUM(G90:G91)</f>
        <v>345</v>
      </c>
      <c r="H92" s="47">
        <f t="shared" si="10"/>
        <v>72</v>
      </c>
      <c r="I92" s="47">
        <f t="shared" si="10"/>
        <v>54</v>
      </c>
      <c r="J92" s="47">
        <f t="shared" si="10"/>
        <v>16</v>
      </c>
      <c r="K92" s="47">
        <f t="shared" si="10"/>
        <v>124</v>
      </c>
      <c r="L92" s="47">
        <f t="shared" si="10"/>
        <v>69</v>
      </c>
      <c r="M92" s="47">
        <f t="shared" si="10"/>
        <v>10</v>
      </c>
    </row>
    <row r="93" spans="4:13" ht="12.75"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6" spans="1:8" ht="25.5">
      <c r="A96" s="23"/>
      <c r="B96" s="69" t="s">
        <v>95</v>
      </c>
      <c r="C96" s="23"/>
      <c r="D96" s="23"/>
      <c r="E96" s="23"/>
      <c r="F96" s="23"/>
      <c r="G96" s="23"/>
      <c r="H96" s="23"/>
    </row>
    <row r="97" spans="1:8" ht="12.75">
      <c r="A97" s="23"/>
      <c r="B97" s="23"/>
      <c r="C97" s="65" t="s">
        <v>32</v>
      </c>
      <c r="D97" s="65" t="s">
        <v>25</v>
      </c>
      <c r="E97" s="65" t="s">
        <v>80</v>
      </c>
      <c r="F97" s="65" t="s">
        <v>25</v>
      </c>
      <c r="G97" s="65" t="s">
        <v>81</v>
      </c>
      <c r="H97" s="65" t="s">
        <v>25</v>
      </c>
    </row>
    <row r="98" spans="1:8" ht="12.75">
      <c r="A98" s="23"/>
      <c r="B98" s="65" t="s">
        <v>34</v>
      </c>
      <c r="C98" s="23">
        <f>+E98+G98</f>
        <v>287</v>
      </c>
      <c r="D98" s="66">
        <f>+C98/$C101</f>
        <v>0.5314814814814814</v>
      </c>
      <c r="E98" s="67">
        <f>SUM(H12:H25)+SUM(K12:K25)+SUM(H56:H64)+SUM(K56:K64)-H25-K25</f>
        <v>228</v>
      </c>
      <c r="F98" s="66">
        <f>+E98/$E101</f>
        <v>0.4956521739130435</v>
      </c>
      <c r="G98" s="67">
        <f>SUM(H27:H31)+SUM(K27:K31)+SUM(H67:H70)+SUM(K67:K70)</f>
        <v>59</v>
      </c>
      <c r="H98" s="66">
        <f>+G98/$G101</f>
        <v>0.7375</v>
      </c>
    </row>
    <row r="99" spans="1:8" ht="12.75">
      <c r="A99" s="23"/>
      <c r="B99" s="65" t="s">
        <v>35</v>
      </c>
      <c r="C99" s="23">
        <f>+E99+G99</f>
        <v>215</v>
      </c>
      <c r="D99" s="66">
        <f>+C99/$C101</f>
        <v>0.39814814814814814</v>
      </c>
      <c r="E99" s="67">
        <f>SUM(I12:I25)+SUM(L12:L25)+SUM(I56:I64)+SUM(L56:L64)-I25-L25</f>
        <v>194</v>
      </c>
      <c r="F99" s="66">
        <f>+E99/$E101</f>
        <v>0.4217391304347826</v>
      </c>
      <c r="G99" s="67">
        <f>SUM(I27:I31)+SUM(L27:L31)+SUM(I67:I70)+SUM(L67:L70)</f>
        <v>21</v>
      </c>
      <c r="H99" s="66">
        <f>+G99/$G101</f>
        <v>0.2625</v>
      </c>
    </row>
    <row r="100" spans="1:8" ht="12.75">
      <c r="A100" s="23"/>
      <c r="B100" s="65" t="s">
        <v>36</v>
      </c>
      <c r="C100" s="23">
        <f>+E100+G100</f>
        <v>38</v>
      </c>
      <c r="D100" s="66">
        <f>+C100/$C101</f>
        <v>0.07037037037037037</v>
      </c>
      <c r="E100" s="67">
        <f>+SUM(J12:J25)+SUM(M12:M25)+SUM(J56:J64)+SUM(M56:M64)-J25-M25</f>
        <v>38</v>
      </c>
      <c r="F100" s="66">
        <f>+E100/$E101</f>
        <v>0.08260869565217391</v>
      </c>
      <c r="G100" s="67">
        <f>SUM(I27:J31)+SUM(M27:M31)+SUM(J67:J70)+SUM(M67:M70)</f>
        <v>0</v>
      </c>
      <c r="H100" s="66">
        <f>+G100/$G101</f>
        <v>0</v>
      </c>
    </row>
    <row r="101" spans="1:8" ht="12.75">
      <c r="A101" s="23"/>
      <c r="B101" s="65" t="s">
        <v>32</v>
      </c>
      <c r="C101" s="23">
        <f>+E101+G101</f>
        <v>540</v>
      </c>
      <c r="D101" s="66">
        <f>+C101/$C101</f>
        <v>1</v>
      </c>
      <c r="E101" s="23">
        <f>SUM(E98:E100)</f>
        <v>460</v>
      </c>
      <c r="F101" s="66">
        <f>+E101/$E101</f>
        <v>1</v>
      </c>
      <c r="G101" s="23">
        <f>SUM(G98:G100)</f>
        <v>80</v>
      </c>
      <c r="H101" s="66">
        <f>+G101/$G101</f>
        <v>1</v>
      </c>
    </row>
    <row r="103" spans="1:8" ht="25.5">
      <c r="A103" s="23"/>
      <c r="B103" s="70" t="s">
        <v>96</v>
      </c>
      <c r="C103" s="23"/>
      <c r="D103" s="23"/>
      <c r="E103" s="23"/>
      <c r="F103" s="23"/>
      <c r="G103" s="23"/>
      <c r="H103" s="23"/>
    </row>
    <row r="104" spans="1:8" ht="12.75">
      <c r="A104" s="23"/>
      <c r="B104" s="23"/>
      <c r="C104" s="65" t="s">
        <v>32</v>
      </c>
      <c r="D104" s="65" t="s">
        <v>25</v>
      </c>
      <c r="E104" s="65" t="s">
        <v>80</v>
      </c>
      <c r="F104" s="65" t="s">
        <v>25</v>
      </c>
      <c r="G104" s="65" t="s">
        <v>81</v>
      </c>
      <c r="H104" s="65" t="s">
        <v>25</v>
      </c>
    </row>
    <row r="105" spans="1:8" ht="12.75">
      <c r="A105" s="23"/>
      <c r="B105" s="65" t="s">
        <v>34</v>
      </c>
      <c r="C105" s="23">
        <f>+E105+G105</f>
        <v>287</v>
      </c>
      <c r="D105" s="66">
        <f>+C105/$C108</f>
        <v>0.5314814814814814</v>
      </c>
      <c r="E105" s="67">
        <f>SUM(H12:H25)+SUM(K12:K25)+SUM(H56:H64)+SUM(K56:K64)-H24-K24</f>
        <v>228</v>
      </c>
      <c r="F105" s="66">
        <f>+E105/$E108</f>
        <v>0.4956521739130435</v>
      </c>
      <c r="G105" s="67">
        <f>SUM(H27:H31)+SUM(K27:K31)+SUM(H67:H70)+SUM(K67:K70)</f>
        <v>59</v>
      </c>
      <c r="H105" s="66">
        <f>+G105/$G108</f>
        <v>0.7375</v>
      </c>
    </row>
    <row r="106" spans="1:8" ht="12.75">
      <c r="A106" s="23"/>
      <c r="B106" s="65" t="s">
        <v>35</v>
      </c>
      <c r="C106" s="23">
        <f>+E106+G106</f>
        <v>211</v>
      </c>
      <c r="D106" s="66">
        <f>+C106/$C108</f>
        <v>0.3907407407407407</v>
      </c>
      <c r="E106" s="67">
        <f>SUM(I12:I25)+SUM(L12:L25)+SUM(I56:I64)+SUM(L56:L64)-I24-L24</f>
        <v>190</v>
      </c>
      <c r="F106" s="66">
        <f>+E106/$E108</f>
        <v>0.41304347826086957</v>
      </c>
      <c r="G106" s="67">
        <f>SUM(I27:I31)+SUM(L27:L31)+SUM(I67:I70)+SUM(L67:L70)</f>
        <v>21</v>
      </c>
      <c r="H106" s="66">
        <f>+G106/$G108</f>
        <v>0.2625</v>
      </c>
    </row>
    <row r="107" spans="1:8" ht="12.75">
      <c r="A107" s="23"/>
      <c r="B107" s="65" t="s">
        <v>36</v>
      </c>
      <c r="C107" s="23">
        <f>+E107+G107</f>
        <v>42</v>
      </c>
      <c r="D107" s="66">
        <f>+C107/$C108</f>
        <v>0.07777777777777778</v>
      </c>
      <c r="E107" s="67">
        <f>+SUM(J12:J25)+SUM(M12:M25)+SUM(J56:J64)+SUM(M56:M64)-J24-M24</f>
        <v>42</v>
      </c>
      <c r="F107" s="66">
        <f>+E107/$E108</f>
        <v>0.09130434782608696</v>
      </c>
      <c r="G107" s="67">
        <f>SUM(I27:J31)+SUM(M27:M31)+SUM(J67:J70)+SUM(M67:M70)</f>
        <v>0</v>
      </c>
      <c r="H107" s="66">
        <f>+G107/$G108</f>
        <v>0</v>
      </c>
    </row>
    <row r="108" spans="1:8" ht="12.75">
      <c r="A108" s="23"/>
      <c r="B108" s="65" t="s">
        <v>32</v>
      </c>
      <c r="C108" s="23">
        <f>+E108+G108</f>
        <v>540</v>
      </c>
      <c r="D108" s="66">
        <f>+C108/$C108</f>
        <v>1</v>
      </c>
      <c r="E108" s="23">
        <f>SUM(E105:E107)</f>
        <v>460</v>
      </c>
      <c r="F108" s="66">
        <f>+E108/$E108</f>
        <v>1</v>
      </c>
      <c r="G108" s="23">
        <f>SUM(G105:G107)</f>
        <v>80</v>
      </c>
      <c r="H108" s="66">
        <f>+G108/$G108</f>
        <v>1</v>
      </c>
    </row>
    <row r="110" spans="2:8" ht="25.5">
      <c r="B110" s="53" t="s">
        <v>97</v>
      </c>
      <c r="C110" s="18"/>
      <c r="D110" s="18"/>
      <c r="E110" s="18"/>
      <c r="F110" s="18"/>
      <c r="G110" s="18"/>
      <c r="H110" s="18"/>
    </row>
    <row r="111" spans="2:8" ht="12.75">
      <c r="B111" s="18"/>
      <c r="C111" s="40" t="s">
        <v>32</v>
      </c>
      <c r="D111" s="40" t="s">
        <v>25</v>
      </c>
      <c r="E111" s="40" t="s">
        <v>80</v>
      </c>
      <c r="F111" s="40" t="s">
        <v>25</v>
      </c>
      <c r="G111" s="40" t="s">
        <v>81</v>
      </c>
      <c r="H111" s="40" t="s">
        <v>25</v>
      </c>
    </row>
    <row r="112" spans="2:8" ht="12.75">
      <c r="B112" s="40" t="s">
        <v>34</v>
      </c>
      <c r="C112" s="18">
        <f>+E112+G112</f>
        <v>287</v>
      </c>
      <c r="D112" s="51">
        <f>+C112/$C115</f>
        <v>0.5314814814814814</v>
      </c>
      <c r="E112" s="52">
        <f>(E98+E105)/2</f>
        <v>228</v>
      </c>
      <c r="F112" s="51">
        <f>+E112/$E115</f>
        <v>0.4956521739130435</v>
      </c>
      <c r="G112" s="52">
        <f>(G98+G105)/2</f>
        <v>59</v>
      </c>
      <c r="H112" s="51">
        <f>+G112/$G115</f>
        <v>0.7375</v>
      </c>
    </row>
    <row r="113" spans="2:8" ht="12.75">
      <c r="B113" s="40" t="s">
        <v>35</v>
      </c>
      <c r="C113" s="18">
        <f>+E113+G113</f>
        <v>213</v>
      </c>
      <c r="D113" s="51">
        <f>+C113/$C115</f>
        <v>0.39444444444444443</v>
      </c>
      <c r="E113" s="52">
        <f>(E99+E106)/2</f>
        <v>192</v>
      </c>
      <c r="F113" s="51">
        <f>+E113/$E115</f>
        <v>0.41739130434782606</v>
      </c>
      <c r="G113" s="52">
        <f>(G99+G106)/2</f>
        <v>21</v>
      </c>
      <c r="H113" s="51">
        <f>+G113/$G115</f>
        <v>0.2625</v>
      </c>
    </row>
    <row r="114" spans="2:8" ht="12.75">
      <c r="B114" s="40" t="s">
        <v>36</v>
      </c>
      <c r="C114" s="18">
        <f>+E114+G114</f>
        <v>40</v>
      </c>
      <c r="D114" s="51">
        <f>+C114/$C115</f>
        <v>0.07407407407407407</v>
      </c>
      <c r="E114" s="52">
        <f>(E100+E107)/2</f>
        <v>40</v>
      </c>
      <c r="F114" s="51">
        <f>+E114/$E115</f>
        <v>0.08695652173913043</v>
      </c>
      <c r="G114" s="52">
        <f>(G100+G107)/2</f>
        <v>0</v>
      </c>
      <c r="H114" s="51">
        <f>+G114/$G115</f>
        <v>0</v>
      </c>
    </row>
    <row r="115" spans="2:8" ht="12.75">
      <c r="B115" s="40" t="s">
        <v>32</v>
      </c>
      <c r="C115" s="18">
        <f>+E115+G115</f>
        <v>540</v>
      </c>
      <c r="D115" s="51">
        <f>+C115/$C115</f>
        <v>1</v>
      </c>
      <c r="E115" s="18">
        <f>SUM(E112:E114)</f>
        <v>460</v>
      </c>
      <c r="F115" s="51">
        <f>+E115/$E115</f>
        <v>1</v>
      </c>
      <c r="G115" s="18">
        <f>SUM(G112:G114)</f>
        <v>80</v>
      </c>
      <c r="H115" s="51">
        <f>+G115/$G115</f>
        <v>1</v>
      </c>
    </row>
    <row r="119" spans="3:4" ht="12.75">
      <c r="C119" s="62" t="s">
        <v>82</v>
      </c>
      <c r="D119" s="62" t="s">
        <v>25</v>
      </c>
    </row>
    <row r="120" spans="2:4" ht="12.75">
      <c r="B120" s="18" t="s">
        <v>83</v>
      </c>
      <c r="C120" s="52">
        <f>+G22+G24+G60+G64+G101</f>
        <v>162</v>
      </c>
      <c r="D120" s="63">
        <f>(C120/C101)*100</f>
        <v>30</v>
      </c>
    </row>
  </sheetData>
  <sheetProtection/>
  <mergeCells count="26">
    <mergeCell ref="B79:E79"/>
    <mergeCell ref="H72:J72"/>
    <mergeCell ref="K72:M72"/>
    <mergeCell ref="G53:M53"/>
    <mergeCell ref="H54:J54"/>
    <mergeCell ref="K54:M54"/>
    <mergeCell ref="B77:E77"/>
    <mergeCell ref="A53:A55"/>
    <mergeCell ref="B53:B55"/>
    <mergeCell ref="B40:E40"/>
    <mergeCell ref="C53:E53"/>
    <mergeCell ref="B41:E41"/>
    <mergeCell ref="A9:A11"/>
    <mergeCell ref="B9:B11"/>
    <mergeCell ref="C9:E9"/>
    <mergeCell ref="G9:M9"/>
    <mergeCell ref="N53:N55"/>
    <mergeCell ref="F54:F55"/>
    <mergeCell ref="N9:N11"/>
    <mergeCell ref="F10:F11"/>
    <mergeCell ref="H10:J10"/>
    <mergeCell ref="K10:M10"/>
    <mergeCell ref="G33:I33"/>
    <mergeCell ref="J33:L33"/>
    <mergeCell ref="G35:I35"/>
    <mergeCell ref="J35:L35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Aneta Salus</cp:lastModifiedBy>
  <cp:lastPrinted>2011-03-09T10:51:19Z</cp:lastPrinted>
  <dcterms:created xsi:type="dcterms:W3CDTF">2009-03-13T14:33:04Z</dcterms:created>
  <dcterms:modified xsi:type="dcterms:W3CDTF">2011-06-06T12:08:43Z</dcterms:modified>
  <cp:category/>
  <cp:version/>
  <cp:contentType/>
  <cp:contentStatus/>
</cp:coreProperties>
</file>