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195" windowHeight="8805" activeTab="2"/>
  </bookViews>
  <sheets>
    <sheet name="EKONOMIA_GIAP" sheetId="1" r:id="rId1"/>
    <sheet name="EKONOMIA_RiDF" sheetId="2" r:id="rId2"/>
    <sheet name="EKONOMIA_EM" sheetId="3" r:id="rId3"/>
  </sheets>
  <definedNames/>
  <calcPr fullCalcOnLoad="1"/>
</workbook>
</file>

<file path=xl/sharedStrings.xml><?xml version="1.0" encoding="utf-8"?>
<sst xmlns="http://schemas.openxmlformats.org/spreadsheetml/2006/main" count="656" uniqueCount="174">
  <si>
    <t>Łączna liczba godzin w programie studenta</t>
  </si>
  <si>
    <t xml:space="preserve">Rok I  </t>
  </si>
  <si>
    <t>Ogółem</t>
  </si>
  <si>
    <t>Przedmiot</t>
  </si>
  <si>
    <t>Punkty ECTS</t>
  </si>
  <si>
    <t>Godziny dydaktyczne</t>
  </si>
  <si>
    <t>Uwagi</t>
  </si>
  <si>
    <t>Egzam.</t>
  </si>
  <si>
    <t>W</t>
  </si>
  <si>
    <t>Ć</t>
  </si>
  <si>
    <t>L</t>
  </si>
  <si>
    <t>Język obcy I</t>
  </si>
  <si>
    <t>Mikroekonomia</t>
  </si>
  <si>
    <t>Matematyka</t>
  </si>
  <si>
    <t>Technologia informacyjna</t>
  </si>
  <si>
    <t>Filozofia</t>
  </si>
  <si>
    <t>Prawo</t>
  </si>
  <si>
    <t>RAZEM</t>
  </si>
  <si>
    <t xml:space="preserve">Rok II </t>
  </si>
  <si>
    <t>Statystyka opisowa</t>
  </si>
  <si>
    <t>Praktyka zawodowa</t>
  </si>
  <si>
    <t>Rok III</t>
  </si>
  <si>
    <t>Lp.</t>
  </si>
  <si>
    <t>Analiza danych</t>
  </si>
  <si>
    <t>Międzynarodowe stosunki gospodarcze</t>
  </si>
  <si>
    <t>Rachunkowość finansowa</t>
  </si>
  <si>
    <t>Badania marketingowe</t>
  </si>
  <si>
    <t>udział w %</t>
  </si>
  <si>
    <t>udział %</t>
  </si>
  <si>
    <t>wykłady</t>
  </si>
  <si>
    <t>ćwiczenia</t>
  </si>
  <si>
    <t>laboratoria</t>
  </si>
  <si>
    <t>%</t>
  </si>
  <si>
    <t>Podstawy jakości życia i zrównoważonego rozwoju</t>
  </si>
  <si>
    <t>ECTS</t>
  </si>
  <si>
    <t>Razem godziny w semestrze</t>
  </si>
  <si>
    <t>Analiza ekonomiczna</t>
  </si>
  <si>
    <t>Treści podstawowe</t>
  </si>
  <si>
    <t>Razem</t>
  </si>
  <si>
    <t>Przedmioty specjalnościowe</t>
  </si>
  <si>
    <t>w</t>
  </si>
  <si>
    <t>ćw.</t>
  </si>
  <si>
    <t>lab.</t>
  </si>
  <si>
    <t>Studia stacjonarne I stopnia</t>
  </si>
  <si>
    <t>Język obcy II</t>
  </si>
  <si>
    <t>Wychowanie fizyczne</t>
  </si>
  <si>
    <t>Analiza strategiczna sektorów</t>
  </si>
  <si>
    <t>Kierunek: EKONOMIA</t>
  </si>
  <si>
    <t>Polityka społeczna</t>
  </si>
  <si>
    <t>Socjologia</t>
  </si>
  <si>
    <t>Zarządzanie</t>
  </si>
  <si>
    <t>Rachunkowość</t>
  </si>
  <si>
    <t>Informatyka I</t>
  </si>
  <si>
    <t>Makroekonomia I</t>
  </si>
  <si>
    <t>Specjalność: Gospodarka i Administracja Publiczna</t>
  </si>
  <si>
    <t>Samorządowa polityka przestrzenna</t>
  </si>
  <si>
    <t>Gospodarka lokalna</t>
  </si>
  <si>
    <t>Społeczeństwo obywatelskie</t>
  </si>
  <si>
    <t>Administracja publiczna</t>
  </si>
  <si>
    <t>Przedsiębiorstwo użyteczności publicznej</t>
  </si>
  <si>
    <t>Ekonomika miasta</t>
  </si>
  <si>
    <t>Finanse samorządowe</t>
  </si>
  <si>
    <t>Specjalność: Rachunkowość i Doradztwo Finansowe</t>
  </si>
  <si>
    <t>Finanse i rachunkowość małej firmy</t>
  </si>
  <si>
    <t>Rozliczenia finansowe w gospodarce</t>
  </si>
  <si>
    <t>Finanse osobiste</t>
  </si>
  <si>
    <t>Metodologia nauk ekonomicznych</t>
  </si>
  <si>
    <t>Nauka o przedsiębiorstwie</t>
  </si>
  <si>
    <t>Polityka fiskalna UE</t>
  </si>
  <si>
    <t>Analiza makroekonomiczna</t>
  </si>
  <si>
    <t>Metody sondażu diagnostycznego</t>
  </si>
  <si>
    <t>Teoria wyboru ekonomicznego</t>
  </si>
  <si>
    <t>Analiza przestrzenna procesów gospodarczych</t>
  </si>
  <si>
    <t>Kluczowe problemy gospodarki - analiza ekonomiczna</t>
  </si>
  <si>
    <t>Controlling</t>
  </si>
  <si>
    <t>Ekonometria I</t>
  </si>
  <si>
    <t>Finanse publiczne</t>
  </si>
  <si>
    <t>Polityka gospodarcza I</t>
  </si>
  <si>
    <t>Gospodarka regionalna</t>
  </si>
  <si>
    <t>Teoria i analiza rynku</t>
  </si>
  <si>
    <t>Informatyka II</t>
  </si>
  <si>
    <t>Podatki w przedsiębiorstwie</t>
  </si>
  <si>
    <t>Diagnostyka ekonomiczna gospodarki lokalnej</t>
  </si>
  <si>
    <t>Samorządowa polityka społeczna</t>
  </si>
  <si>
    <t>Samorządowa polityka gospodarcza</t>
  </si>
  <si>
    <t>E-administracja</t>
  </si>
  <si>
    <t>Samorząd terytorialny w UE</t>
  </si>
  <si>
    <t>Marketing terytorialny</t>
  </si>
  <si>
    <t>Budżetowanie w controllingu</t>
  </si>
  <si>
    <t>Sprawozdawczość finansowa</t>
  </si>
  <si>
    <t>Kontrola i rewizja finansowa</t>
  </si>
  <si>
    <t>Rachunkowość informatyczna</t>
  </si>
  <si>
    <t>Rachunkowość i audyt podatkowy</t>
  </si>
  <si>
    <t>Analiza i rating sektora finansowego</t>
  </si>
  <si>
    <t>Metody ilościowe w badaniach marketingowych</t>
  </si>
  <si>
    <t>Metody analizy rynków finansowych</t>
  </si>
  <si>
    <t>Analiza ekonomiczna projektów</t>
  </si>
  <si>
    <t>Optymalizacja obciążeń podatkowych</t>
  </si>
  <si>
    <t>Gry ekonomiczne</t>
  </si>
  <si>
    <t>Prognozowanie koniunktury gospodarczej</t>
  </si>
  <si>
    <t>Gospodarka i Administracja Publiczna</t>
  </si>
  <si>
    <t>Rachunkowość i Doradztwo Finansowe</t>
  </si>
  <si>
    <t>Ekonomia integracji europejskiej</t>
  </si>
  <si>
    <t>Analiza ryzyka transakcji</t>
  </si>
  <si>
    <t>Lokalne i regionalne strategie rozwoju</t>
  </si>
  <si>
    <t>JO</t>
  </si>
  <si>
    <t>Specjalność: –</t>
  </si>
  <si>
    <t>Gospodarka przestrzenna lub Gospodarka a środowisko</t>
  </si>
  <si>
    <t>1, 2</t>
  </si>
  <si>
    <t>Podstawy nauki o przedsiębiorstwie</t>
  </si>
  <si>
    <t>Rynki finansowe i bankowość</t>
  </si>
  <si>
    <t>Specjalność: Ekonomia Menedżerska</t>
  </si>
  <si>
    <t>Modelowanie procesów ekonomicznych</t>
  </si>
  <si>
    <t>Ekonomia Menedżerska</t>
  </si>
  <si>
    <t>Do wyboru (co najmniej 30%)</t>
  </si>
  <si>
    <t>Polityka miejska</t>
  </si>
  <si>
    <t>Finanse przedsiębiorstwa</t>
  </si>
  <si>
    <t>Rachunkowość i audyt jednostek sektora finansów publicznych</t>
  </si>
  <si>
    <t>Doradztwo bankowo-ubezpieczeniowe</t>
  </si>
  <si>
    <t>Metody planowania gospodarczego</t>
  </si>
  <si>
    <t>Metody optymalizacji decyzji menedżerskich</t>
  </si>
  <si>
    <t>Plan studiów na rok akad. 2012/2013</t>
  </si>
  <si>
    <t>Wykład do wyboru</t>
  </si>
  <si>
    <t>RAZEM ECTS (145+35)</t>
  </si>
  <si>
    <t>S1</t>
  </si>
  <si>
    <t>S2</t>
  </si>
  <si>
    <t>Zal. przedm. w semestrze</t>
  </si>
  <si>
    <t>Zal. z oceną</t>
  </si>
  <si>
    <t>Zal. bez oceny</t>
  </si>
  <si>
    <t>Ogółem w roku</t>
  </si>
  <si>
    <t>ECTS - przedmioty na kierunku</t>
  </si>
  <si>
    <t>S3</t>
  </si>
  <si>
    <t>S4</t>
  </si>
  <si>
    <t>3 tygodnie - S4</t>
  </si>
  <si>
    <t>ECTS - przedmioty na specjalności</t>
  </si>
  <si>
    <t>S5</t>
  </si>
  <si>
    <t>S6</t>
  </si>
  <si>
    <t>ECTS - przedmioty na kierunku (145)</t>
  </si>
  <si>
    <t>ECTS - przedmioty na specjalności (35)</t>
  </si>
  <si>
    <t>przedmioty na kierunku</t>
  </si>
  <si>
    <t>przedmioty na specjalności</t>
  </si>
  <si>
    <t>godz.</t>
  </si>
  <si>
    <t>Przysposobienie biblioteczne</t>
  </si>
  <si>
    <t>e-learning</t>
  </si>
  <si>
    <t>Specjalność</t>
  </si>
  <si>
    <t>Plan studiów na rok akad. 2013/2014</t>
  </si>
  <si>
    <t>Plan studiów na rok akad. 2014/2015</t>
  </si>
  <si>
    <t>Nauki podstawowe</t>
  </si>
  <si>
    <t>Liczba punktów ECTS, którą student musi uzyskać na zajęciach:</t>
  </si>
  <si>
    <t>a. Wymagających bezpośredniego udziału nauczycieli akademickich i studentów</t>
  </si>
  <si>
    <t>b. Z zakresu nauk podstawowych</t>
  </si>
  <si>
    <t>d. Minimalna liczba punktów ECTS, którą student musi uzyskać, realizując moduły kształcenia oferowane na zajęciach ogólnouczelnianych lub na innym kierunku studiów</t>
  </si>
  <si>
    <t>c. Praktycznych (w tym laboratoryjnych i projektowych)</t>
  </si>
  <si>
    <t>e. Minimalną liczbę punktów ECTS, którą student musi uzyskać na zajęciach z wychowania fizycznego</t>
  </si>
  <si>
    <t>Wykład do wyboru*</t>
  </si>
  <si>
    <t>* student wybiera jeden wykład</t>
  </si>
  <si>
    <t>Ekologia społeczna</t>
  </si>
  <si>
    <t>praktyczny</t>
  </si>
  <si>
    <t>Elektroniczne źródła informacji naukowej</t>
  </si>
  <si>
    <t>Wydział Ekonomii, Zarządzania i Turystyki</t>
  </si>
  <si>
    <t>Załącznik 1 do Uchwały Rady Wydziału nr 22/2013 z 26.004.2013 (zmiany w Uchwale 19/2012 z dnia 24.02.2012 r. i Uchwale nr 60/2012 z 29.06.2012 r.)</t>
  </si>
  <si>
    <t>Makroekonomia II</t>
  </si>
  <si>
    <t>Język obcy I / 3</t>
  </si>
  <si>
    <t>Język obcy II / 3</t>
  </si>
  <si>
    <t>Język obcy I / 4</t>
  </si>
  <si>
    <t>Język obcy II / 4</t>
  </si>
  <si>
    <t>Seminarium dyplomowe - licencjackie I</t>
  </si>
  <si>
    <t>Seminarium dyplomowe - licencjackie II</t>
  </si>
  <si>
    <t>Seminarium dyplomowe - licencjackie III</t>
  </si>
  <si>
    <t>Biznes plan I</t>
  </si>
  <si>
    <t>Biznes plan II</t>
  </si>
  <si>
    <t>Praktyczne</t>
  </si>
  <si>
    <t>Załącznik 1 do Uchwały Rady Wydziału nr 22/2013 z 26.04.2013 (zmiany w Uchwale 19/2012 z dnia 24.02.2012 r. i Uchwale nr 60/2012 z 29.06.2012 r.)</t>
  </si>
  <si>
    <t>Seminarium dyplomowe - licencjackie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</si>
</sst>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9"/>
      <name val="Arial CE"/>
      <family val="0"/>
    </font>
    <font>
      <i/>
      <sz val="10"/>
      <name val="Arial CE"/>
      <family val="0"/>
    </font>
    <font>
      <sz val="8"/>
      <name val="Arial CE"/>
      <family val="0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0"/>
      <color indexed="60"/>
      <name val="Arial CE"/>
      <family val="0"/>
    </font>
    <font>
      <b/>
      <sz val="12"/>
      <name val="Arial CE"/>
      <family val="0"/>
    </font>
    <font>
      <sz val="9"/>
      <color indexed="6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sz val="10"/>
      <color theme="5"/>
      <name val="Arial CE"/>
      <family val="0"/>
    </font>
    <font>
      <sz val="10"/>
      <color rgb="FF00B05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6" fillId="0" borderId="10" xfId="0" applyFont="1" applyFill="1" applyBorder="1" applyAlignment="1">
      <alignment/>
    </xf>
    <xf numFmtId="0" fontId="46" fillId="0" borderId="11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164" fontId="0" fillId="0" borderId="0" xfId="52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7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ont="1" applyAlignment="1">
      <alignment vertical="center" wrapText="1" shrinkToFi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wrapText="1"/>
    </xf>
    <xf numFmtId="0" fontId="0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 wrapText="1" shrinkToFit="1"/>
    </xf>
    <xf numFmtId="0" fontId="46" fillId="0" borderId="10" xfId="0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right" vertical="center" wrapText="1"/>
    </xf>
    <xf numFmtId="0" fontId="46" fillId="0" borderId="0" xfId="0" applyFont="1" applyAlignment="1">
      <alignment vertical="center" wrapText="1"/>
    </xf>
    <xf numFmtId="0" fontId="48" fillId="0" borderId="0" xfId="0" applyFont="1" applyAlignment="1">
      <alignment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48" fillId="0" borderId="0" xfId="0" applyFont="1" applyAlignment="1">
      <alignment horizontal="right"/>
    </xf>
    <xf numFmtId="0" fontId="48" fillId="0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8" fillId="0" borderId="0" xfId="0" applyFont="1" applyFill="1" applyAlignment="1">
      <alignment/>
    </xf>
    <xf numFmtId="0" fontId="48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2"/>
  <sheetViews>
    <sheetView workbookViewId="0" topLeftCell="A145">
      <selection activeCell="D164" sqref="D164"/>
    </sheetView>
  </sheetViews>
  <sheetFormatPr defaultColWidth="9.00390625" defaultRowHeight="12.75"/>
  <cols>
    <col min="1" max="1" width="2.75390625" style="0" customWidth="1"/>
    <col min="2" max="2" width="35.75390625" style="0" customWidth="1"/>
    <col min="3" max="6" width="7.25390625" style="0" customWidth="1"/>
    <col min="7" max="8" width="3.75390625" style="0" customWidth="1"/>
    <col min="9" max="15" width="7.25390625" style="0" customWidth="1"/>
    <col min="16" max="16" width="14.25390625" style="0" customWidth="1"/>
  </cols>
  <sheetData>
    <row r="1" s="69" customFormat="1" ht="15.75">
      <c r="A1" s="69" t="s">
        <v>172</v>
      </c>
    </row>
    <row r="3" spans="2:13" ht="12.75">
      <c r="B3" s="15" t="s">
        <v>121</v>
      </c>
      <c r="D3" s="15"/>
      <c r="E3" s="20" t="s">
        <v>27</v>
      </c>
      <c r="F3" s="20" t="s">
        <v>0</v>
      </c>
      <c r="G3" s="20"/>
      <c r="H3" s="20"/>
      <c r="I3" s="20"/>
      <c r="J3" s="15"/>
      <c r="K3" s="15"/>
      <c r="L3" s="15"/>
      <c r="M3" s="15"/>
    </row>
    <row r="4" spans="2:13" ht="12.75">
      <c r="B4" t="s">
        <v>159</v>
      </c>
      <c r="D4" s="15"/>
      <c r="E4" s="59">
        <f>I4/I7</f>
        <v>0.4074074074074074</v>
      </c>
      <c r="F4" s="20" t="s">
        <v>29</v>
      </c>
      <c r="G4" s="20"/>
      <c r="H4" s="20"/>
      <c r="I4" s="20">
        <f>J26+M26</f>
        <v>231</v>
      </c>
      <c r="J4" s="15"/>
      <c r="K4" s="15"/>
      <c r="L4" s="15"/>
      <c r="M4" s="15"/>
    </row>
    <row r="5" spans="2:13" ht="12.75">
      <c r="B5" t="s">
        <v>43</v>
      </c>
      <c r="D5" s="15"/>
      <c r="E5" s="59">
        <f>I5/I7</f>
        <v>0.5396825396825397</v>
      </c>
      <c r="F5" s="20" t="s">
        <v>30</v>
      </c>
      <c r="G5" s="20"/>
      <c r="H5" s="20"/>
      <c r="I5" s="20">
        <f>K26+N26</f>
        <v>306</v>
      </c>
      <c r="J5" s="15"/>
      <c r="K5" s="15"/>
      <c r="L5" s="15"/>
      <c r="M5" s="15"/>
    </row>
    <row r="6" spans="2:13" ht="12.75">
      <c r="B6" t="s">
        <v>1</v>
      </c>
      <c r="D6" s="15"/>
      <c r="E6" s="59">
        <f>I6/I7</f>
        <v>0.05291005291005291</v>
      </c>
      <c r="F6" s="20" t="s">
        <v>31</v>
      </c>
      <c r="G6" s="20"/>
      <c r="H6" s="20"/>
      <c r="I6" s="20">
        <f>L26+O26</f>
        <v>30</v>
      </c>
      <c r="J6" s="15"/>
      <c r="K6" s="15"/>
      <c r="L6" s="15"/>
      <c r="M6" s="15"/>
    </row>
    <row r="7" spans="2:13" ht="12.75">
      <c r="B7" t="s">
        <v>47</v>
      </c>
      <c r="D7" s="15"/>
      <c r="E7" s="59">
        <f>SUM(E4:E6)</f>
        <v>0.9999999999999999</v>
      </c>
      <c r="F7" s="20" t="s">
        <v>2</v>
      </c>
      <c r="G7" s="20"/>
      <c r="H7" s="20"/>
      <c r="I7" s="20">
        <f>SUM(I4:I6)</f>
        <v>567</v>
      </c>
      <c r="J7" s="15"/>
      <c r="K7" s="15"/>
      <c r="L7" s="15"/>
      <c r="M7" s="15"/>
    </row>
    <row r="8" spans="2:13" ht="12.75">
      <c r="B8" t="s">
        <v>106</v>
      </c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6" ht="12.75" customHeight="1">
      <c r="A9" s="136" t="s">
        <v>22</v>
      </c>
      <c r="B9" s="136" t="s">
        <v>3</v>
      </c>
      <c r="C9" s="137" t="s">
        <v>126</v>
      </c>
      <c r="D9" s="137"/>
      <c r="E9" s="137"/>
      <c r="F9" s="144" t="s">
        <v>4</v>
      </c>
      <c r="G9" s="145"/>
      <c r="H9" s="146"/>
      <c r="I9" s="137" t="s">
        <v>5</v>
      </c>
      <c r="J9" s="136"/>
      <c r="K9" s="136"/>
      <c r="L9" s="136"/>
      <c r="M9" s="136"/>
      <c r="N9" s="136"/>
      <c r="O9" s="136"/>
      <c r="P9" s="126" t="s">
        <v>6</v>
      </c>
    </row>
    <row r="10" spans="1:16" s="1" customFormat="1" ht="12.75" customHeight="1">
      <c r="A10" s="136"/>
      <c r="B10" s="140"/>
      <c r="C10" s="129" t="s">
        <v>7</v>
      </c>
      <c r="D10" s="134" t="s">
        <v>127</v>
      </c>
      <c r="E10" s="134" t="s">
        <v>128</v>
      </c>
      <c r="F10" s="129" t="s">
        <v>38</v>
      </c>
      <c r="G10" s="129" t="s">
        <v>124</v>
      </c>
      <c r="H10" s="129" t="s">
        <v>125</v>
      </c>
      <c r="I10" s="134" t="s">
        <v>129</v>
      </c>
      <c r="J10" s="131" t="s">
        <v>124</v>
      </c>
      <c r="K10" s="132"/>
      <c r="L10" s="133"/>
      <c r="M10" s="131" t="s">
        <v>125</v>
      </c>
      <c r="N10" s="132"/>
      <c r="O10" s="133"/>
      <c r="P10" s="127"/>
    </row>
    <row r="11" spans="1:16" s="1" customFormat="1" ht="12.75">
      <c r="A11" s="136"/>
      <c r="B11" s="140"/>
      <c r="C11" s="130"/>
      <c r="D11" s="135"/>
      <c r="E11" s="135"/>
      <c r="F11" s="130"/>
      <c r="G11" s="130"/>
      <c r="H11" s="130"/>
      <c r="I11" s="135"/>
      <c r="J11" s="67" t="s">
        <v>8</v>
      </c>
      <c r="K11" s="45" t="s">
        <v>9</v>
      </c>
      <c r="L11" s="45" t="s">
        <v>10</v>
      </c>
      <c r="M11" s="45" t="s">
        <v>8</v>
      </c>
      <c r="N11" s="45" t="s">
        <v>9</v>
      </c>
      <c r="O11" s="45" t="s">
        <v>10</v>
      </c>
      <c r="P11" s="128"/>
    </row>
    <row r="12" spans="1:16" s="30" customFormat="1" ht="12.75">
      <c r="A12" s="53">
        <v>1</v>
      </c>
      <c r="B12" s="53" t="s">
        <v>12</v>
      </c>
      <c r="C12" s="54">
        <v>2</v>
      </c>
      <c r="D12" s="54" t="s">
        <v>108</v>
      </c>
      <c r="E12" s="54"/>
      <c r="F12" s="55">
        <f>G12+H12</f>
        <v>13</v>
      </c>
      <c r="G12" s="54">
        <v>5</v>
      </c>
      <c r="H12" s="54">
        <v>8</v>
      </c>
      <c r="I12" s="54">
        <v>100</v>
      </c>
      <c r="J12" s="55">
        <v>14</v>
      </c>
      <c r="K12" s="55">
        <v>28</v>
      </c>
      <c r="L12" s="55">
        <v>0</v>
      </c>
      <c r="M12" s="55">
        <v>30</v>
      </c>
      <c r="N12" s="55">
        <v>28</v>
      </c>
      <c r="O12" s="55">
        <v>0</v>
      </c>
      <c r="P12" s="28"/>
    </row>
    <row r="13" spans="1:16" s="30" customFormat="1" ht="12.75">
      <c r="A13" s="53">
        <v>2</v>
      </c>
      <c r="B13" s="53" t="s">
        <v>13</v>
      </c>
      <c r="C13" s="55">
        <v>2</v>
      </c>
      <c r="D13" s="54" t="s">
        <v>108</v>
      </c>
      <c r="E13" s="55"/>
      <c r="F13" s="55">
        <v>13</v>
      </c>
      <c r="G13" s="55">
        <v>5</v>
      </c>
      <c r="H13" s="55">
        <v>8</v>
      </c>
      <c r="I13" s="55">
        <v>88</v>
      </c>
      <c r="J13" s="55">
        <v>15</v>
      </c>
      <c r="K13" s="55">
        <v>28</v>
      </c>
      <c r="L13" s="55">
        <v>0</v>
      </c>
      <c r="M13" s="55">
        <v>15</v>
      </c>
      <c r="N13" s="55">
        <v>30</v>
      </c>
      <c r="O13" s="55">
        <v>0</v>
      </c>
      <c r="P13" s="28"/>
    </row>
    <row r="14" spans="1:16" s="30" customFormat="1" ht="12.75">
      <c r="A14" s="53">
        <v>3</v>
      </c>
      <c r="B14" s="53" t="s">
        <v>16</v>
      </c>
      <c r="C14" s="55">
        <v>1</v>
      </c>
      <c r="D14" s="102"/>
      <c r="E14" s="55"/>
      <c r="F14" s="55">
        <f aca="true" t="shared" si="0" ref="F14:F24">G14+H14</f>
        <v>4</v>
      </c>
      <c r="G14" s="55">
        <v>4</v>
      </c>
      <c r="H14" s="55"/>
      <c r="I14" s="55">
        <v>34</v>
      </c>
      <c r="J14" s="55">
        <v>34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28"/>
    </row>
    <row r="15" spans="1:16" s="30" customFormat="1" ht="12.75">
      <c r="A15" s="25">
        <v>4</v>
      </c>
      <c r="B15" s="25" t="s">
        <v>48</v>
      </c>
      <c r="C15" s="17">
        <v>2</v>
      </c>
      <c r="D15" s="17"/>
      <c r="E15" s="17"/>
      <c r="F15" s="17">
        <f t="shared" si="0"/>
        <v>5</v>
      </c>
      <c r="G15" s="17"/>
      <c r="H15" s="17">
        <v>5</v>
      </c>
      <c r="I15" s="17">
        <v>30</v>
      </c>
      <c r="J15" s="17">
        <v>0</v>
      </c>
      <c r="K15" s="17">
        <v>0</v>
      </c>
      <c r="L15" s="17">
        <v>0</v>
      </c>
      <c r="M15" s="17">
        <v>30</v>
      </c>
      <c r="N15" s="17">
        <v>0</v>
      </c>
      <c r="O15" s="17">
        <v>0</v>
      </c>
      <c r="P15" s="25"/>
    </row>
    <row r="16" spans="1:16" s="30" customFormat="1" ht="12.75">
      <c r="A16" s="53">
        <v>5</v>
      </c>
      <c r="B16" s="53" t="s">
        <v>49</v>
      </c>
      <c r="C16" s="55">
        <v>2</v>
      </c>
      <c r="D16" s="54"/>
      <c r="E16" s="55"/>
      <c r="F16" s="55">
        <f t="shared" si="0"/>
        <v>2</v>
      </c>
      <c r="G16" s="55"/>
      <c r="H16" s="55">
        <v>2</v>
      </c>
      <c r="I16" s="55">
        <v>15</v>
      </c>
      <c r="J16" s="55">
        <v>0</v>
      </c>
      <c r="K16" s="55">
        <v>0</v>
      </c>
      <c r="L16" s="55">
        <v>0</v>
      </c>
      <c r="M16" s="55">
        <v>15</v>
      </c>
      <c r="N16" s="55">
        <v>0</v>
      </c>
      <c r="O16" s="55">
        <v>0</v>
      </c>
      <c r="P16" s="31"/>
    </row>
    <row r="17" spans="1:16" s="30" customFormat="1" ht="12.75">
      <c r="A17" s="105">
        <v>6</v>
      </c>
      <c r="B17" s="106" t="s">
        <v>156</v>
      </c>
      <c r="C17" s="107"/>
      <c r="D17" s="108">
        <v>2</v>
      </c>
      <c r="E17" s="107"/>
      <c r="F17" s="107">
        <v>2</v>
      </c>
      <c r="G17" s="107"/>
      <c r="H17" s="107">
        <v>2</v>
      </c>
      <c r="I17" s="107">
        <v>15</v>
      </c>
      <c r="J17" s="107">
        <v>0</v>
      </c>
      <c r="K17" s="107">
        <v>0</v>
      </c>
      <c r="L17" s="107">
        <v>0</v>
      </c>
      <c r="M17" s="107">
        <v>15</v>
      </c>
      <c r="N17" s="107">
        <v>0</v>
      </c>
      <c r="O17" s="107">
        <v>0</v>
      </c>
      <c r="P17" s="88"/>
    </row>
    <row r="18" spans="1:16" s="30" customFormat="1" ht="12.75">
      <c r="A18" s="53">
        <v>7</v>
      </c>
      <c r="B18" s="53" t="s">
        <v>15</v>
      </c>
      <c r="C18" s="55">
        <v>1</v>
      </c>
      <c r="D18" s="54"/>
      <c r="E18" s="55"/>
      <c r="F18" s="55">
        <f t="shared" si="0"/>
        <v>3</v>
      </c>
      <c r="G18" s="55">
        <v>3</v>
      </c>
      <c r="H18" s="55"/>
      <c r="I18" s="55">
        <v>30</v>
      </c>
      <c r="J18" s="55">
        <v>30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31"/>
    </row>
    <row r="19" spans="1:16" s="30" customFormat="1" ht="12.75">
      <c r="A19" s="25">
        <v>8</v>
      </c>
      <c r="B19" s="25" t="s">
        <v>14</v>
      </c>
      <c r="C19" s="17"/>
      <c r="D19" s="17">
        <v>1</v>
      </c>
      <c r="E19" s="17"/>
      <c r="F19" s="17">
        <f t="shared" si="0"/>
        <v>3</v>
      </c>
      <c r="G19" s="17">
        <v>3</v>
      </c>
      <c r="H19" s="17"/>
      <c r="I19" s="17">
        <v>30</v>
      </c>
      <c r="J19" s="26">
        <v>0</v>
      </c>
      <c r="K19" s="26">
        <v>0</v>
      </c>
      <c r="L19" s="26">
        <v>30</v>
      </c>
      <c r="M19" s="26">
        <v>0</v>
      </c>
      <c r="N19" s="26">
        <v>0</v>
      </c>
      <c r="O19" s="26">
        <v>0</v>
      </c>
      <c r="P19" s="25"/>
    </row>
    <row r="20" spans="1:16" s="32" customFormat="1" ht="12.75">
      <c r="A20" s="25">
        <v>9</v>
      </c>
      <c r="B20" s="109" t="s">
        <v>11</v>
      </c>
      <c r="C20" s="35"/>
      <c r="D20" s="35" t="s">
        <v>108</v>
      </c>
      <c r="E20" s="35"/>
      <c r="F20" s="17">
        <f t="shared" si="0"/>
        <v>4</v>
      </c>
      <c r="G20" s="35">
        <v>2</v>
      </c>
      <c r="H20" s="35">
        <v>2</v>
      </c>
      <c r="I20" s="35">
        <v>60</v>
      </c>
      <c r="J20" s="17">
        <v>0</v>
      </c>
      <c r="K20" s="17">
        <v>30</v>
      </c>
      <c r="L20" s="17">
        <v>0</v>
      </c>
      <c r="M20" s="17">
        <v>0</v>
      </c>
      <c r="N20" s="17">
        <v>30</v>
      </c>
      <c r="O20" s="17">
        <v>0</v>
      </c>
      <c r="P20" s="25"/>
    </row>
    <row r="21" spans="1:16" s="32" customFormat="1" ht="12.75">
      <c r="A21" s="25">
        <v>10</v>
      </c>
      <c r="B21" s="25" t="s">
        <v>44</v>
      </c>
      <c r="C21" s="35"/>
      <c r="D21" s="35" t="s">
        <v>108</v>
      </c>
      <c r="E21" s="35"/>
      <c r="F21" s="17">
        <f t="shared" si="0"/>
        <v>4</v>
      </c>
      <c r="G21" s="35">
        <v>2</v>
      </c>
      <c r="H21" s="35">
        <v>2</v>
      </c>
      <c r="I21" s="35">
        <v>60</v>
      </c>
      <c r="J21" s="17">
        <v>0</v>
      </c>
      <c r="K21" s="17">
        <v>30</v>
      </c>
      <c r="L21" s="17">
        <v>0</v>
      </c>
      <c r="M21" s="17">
        <v>0</v>
      </c>
      <c r="N21" s="17">
        <v>30</v>
      </c>
      <c r="O21" s="17">
        <v>0</v>
      </c>
      <c r="P21" s="25"/>
    </row>
    <row r="22" spans="1:16" s="32" customFormat="1" ht="12.75">
      <c r="A22" s="25">
        <v>11</v>
      </c>
      <c r="B22" s="25" t="s">
        <v>45</v>
      </c>
      <c r="C22" s="35"/>
      <c r="D22" s="35"/>
      <c r="E22" s="35">
        <v>1.2</v>
      </c>
      <c r="F22" s="17">
        <f t="shared" si="0"/>
        <v>2</v>
      </c>
      <c r="G22" s="35">
        <v>1</v>
      </c>
      <c r="H22" s="35">
        <v>1</v>
      </c>
      <c r="I22" s="35">
        <v>60</v>
      </c>
      <c r="J22" s="17">
        <v>0</v>
      </c>
      <c r="K22" s="17">
        <v>30</v>
      </c>
      <c r="L22" s="17">
        <v>0</v>
      </c>
      <c r="M22" s="17">
        <v>0</v>
      </c>
      <c r="N22" s="17">
        <v>30</v>
      </c>
      <c r="O22" s="17">
        <v>0</v>
      </c>
      <c r="P22" s="25"/>
    </row>
    <row r="23" spans="1:16" s="32" customFormat="1" ht="24">
      <c r="A23" s="24">
        <v>12</v>
      </c>
      <c r="B23" s="71" t="s">
        <v>33</v>
      </c>
      <c r="C23" s="82"/>
      <c r="D23" s="101">
        <v>1</v>
      </c>
      <c r="E23" s="82"/>
      <c r="F23" s="82">
        <f t="shared" si="0"/>
        <v>2</v>
      </c>
      <c r="G23" s="82">
        <v>2</v>
      </c>
      <c r="H23" s="82"/>
      <c r="I23" s="82">
        <v>15</v>
      </c>
      <c r="J23" s="51">
        <v>15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6"/>
    </row>
    <row r="24" spans="1:16" s="46" customFormat="1" ht="25.5">
      <c r="A24" s="43">
        <v>13</v>
      </c>
      <c r="B24" s="44" t="s">
        <v>107</v>
      </c>
      <c r="C24" s="45">
        <v>1</v>
      </c>
      <c r="D24" s="68">
        <v>1</v>
      </c>
      <c r="E24" s="45"/>
      <c r="F24" s="82">
        <f t="shared" si="0"/>
        <v>3</v>
      </c>
      <c r="G24" s="45">
        <v>3</v>
      </c>
      <c r="H24" s="45"/>
      <c r="I24" s="45">
        <v>28</v>
      </c>
      <c r="J24" s="45">
        <v>18</v>
      </c>
      <c r="K24" s="45">
        <v>10</v>
      </c>
      <c r="L24" s="45">
        <v>0</v>
      </c>
      <c r="M24" s="45">
        <v>0</v>
      </c>
      <c r="N24" s="45">
        <v>0</v>
      </c>
      <c r="O24" s="45">
        <v>0</v>
      </c>
      <c r="P24" s="43"/>
    </row>
    <row r="25" spans="1:16" s="13" customFormat="1" ht="12.75">
      <c r="A25" s="43">
        <v>14</v>
      </c>
      <c r="B25" s="44" t="s">
        <v>142</v>
      </c>
      <c r="C25" s="45"/>
      <c r="D25" s="68"/>
      <c r="E25" s="45">
        <v>1</v>
      </c>
      <c r="F25" s="7">
        <v>0</v>
      </c>
      <c r="G25" s="45">
        <v>0</v>
      </c>
      <c r="H25" s="45"/>
      <c r="I25" s="45">
        <v>2</v>
      </c>
      <c r="J25" s="45">
        <v>0</v>
      </c>
      <c r="K25" s="45">
        <v>2</v>
      </c>
      <c r="L25" s="45">
        <v>0</v>
      </c>
      <c r="M25" s="45">
        <v>0</v>
      </c>
      <c r="N25" s="45">
        <v>0</v>
      </c>
      <c r="O25" s="45">
        <v>0</v>
      </c>
      <c r="P25" s="43" t="s">
        <v>143</v>
      </c>
    </row>
    <row r="26" spans="1:16" s="13" customFormat="1" ht="12.75">
      <c r="A26" s="11"/>
      <c r="B26" s="11" t="s">
        <v>17</v>
      </c>
      <c r="C26" s="12">
        <f>COUNT(C12:C24)</f>
        <v>7</v>
      </c>
      <c r="D26" s="11"/>
      <c r="E26" s="11"/>
      <c r="F26" s="12">
        <f aca="true" t="shared" si="1" ref="F26:O26">SUM(F12:F25)</f>
        <v>60</v>
      </c>
      <c r="G26" s="12">
        <f t="shared" si="1"/>
        <v>30</v>
      </c>
      <c r="H26" s="12">
        <f t="shared" si="1"/>
        <v>30</v>
      </c>
      <c r="I26" s="12">
        <f t="shared" si="1"/>
        <v>567</v>
      </c>
      <c r="J26" s="12">
        <f t="shared" si="1"/>
        <v>126</v>
      </c>
      <c r="K26" s="12">
        <f t="shared" si="1"/>
        <v>158</v>
      </c>
      <c r="L26" s="12">
        <f t="shared" si="1"/>
        <v>30</v>
      </c>
      <c r="M26" s="12">
        <f t="shared" si="1"/>
        <v>105</v>
      </c>
      <c r="N26" s="12">
        <f t="shared" si="1"/>
        <v>148</v>
      </c>
      <c r="O26" s="12">
        <f t="shared" si="1"/>
        <v>0</v>
      </c>
      <c r="P26" s="11"/>
    </row>
    <row r="27" spans="1:16" s="1" customFormat="1" ht="12.75">
      <c r="A27" s="14"/>
      <c r="B27" s="18" t="s">
        <v>35</v>
      </c>
      <c r="C27" s="19"/>
      <c r="D27" s="19"/>
      <c r="E27" s="19"/>
      <c r="F27" s="19"/>
      <c r="G27" s="19"/>
      <c r="H27" s="19"/>
      <c r="I27" s="13"/>
      <c r="J27" s="143">
        <f>SUM(J26:L26)</f>
        <v>314</v>
      </c>
      <c r="K27" s="143"/>
      <c r="L27" s="143"/>
      <c r="M27" s="143">
        <f>SUM(M26:O26)</f>
        <v>253</v>
      </c>
      <c r="N27" s="143"/>
      <c r="O27" s="143"/>
      <c r="P27" s="14"/>
    </row>
    <row r="28" spans="1:16" s="1" customFormat="1" ht="12.75">
      <c r="A28" s="14"/>
      <c r="B28" s="73" t="s">
        <v>130</v>
      </c>
      <c r="C28" s="19"/>
      <c r="D28" s="19"/>
      <c r="E28" s="19"/>
      <c r="F28" s="74">
        <f>SUM(F12:F25)</f>
        <v>60</v>
      </c>
      <c r="G28" s="74">
        <f>SUM(G12:G25)</f>
        <v>30</v>
      </c>
      <c r="H28" s="74">
        <f>SUM(H12:H25)</f>
        <v>30</v>
      </c>
      <c r="I28" s="13"/>
      <c r="J28" s="58"/>
      <c r="K28" s="58"/>
      <c r="L28" s="58"/>
      <c r="M28" s="58"/>
      <c r="N28" s="58"/>
      <c r="O28" s="58"/>
      <c r="P28" s="14"/>
    </row>
    <row r="29" spans="2:10" s="1" customFormat="1" ht="12.75">
      <c r="B29" s="65"/>
      <c r="C29" s="72"/>
      <c r="D29" s="72"/>
      <c r="E29" s="72"/>
      <c r="F29" s="66"/>
      <c r="G29" s="66"/>
      <c r="H29" s="66"/>
      <c r="I29" s="64"/>
      <c r="J29" s="64"/>
    </row>
    <row r="30" spans="2:15" ht="12.75">
      <c r="B30" s="111" t="s">
        <v>37</v>
      </c>
      <c r="C30" s="89"/>
      <c r="D30" s="147"/>
      <c r="E30" s="147"/>
      <c r="F30" s="103">
        <f>SUM(F12:F18)-F15</f>
        <v>37</v>
      </c>
      <c r="G30" s="103">
        <f aca="true" t="shared" si="2" ref="G30:O30">SUM(G12:G18)-G15</f>
        <v>17</v>
      </c>
      <c r="H30" s="103">
        <f t="shared" si="2"/>
        <v>20</v>
      </c>
      <c r="I30" s="103">
        <f t="shared" si="2"/>
        <v>282</v>
      </c>
      <c r="J30" s="103">
        <f t="shared" si="2"/>
        <v>93</v>
      </c>
      <c r="K30" s="103">
        <f t="shared" si="2"/>
        <v>56</v>
      </c>
      <c r="L30" s="103">
        <f t="shared" si="2"/>
        <v>0</v>
      </c>
      <c r="M30" s="103">
        <f t="shared" si="2"/>
        <v>75</v>
      </c>
      <c r="N30" s="103">
        <f t="shared" si="2"/>
        <v>58</v>
      </c>
      <c r="O30" s="103">
        <f t="shared" si="2"/>
        <v>0</v>
      </c>
    </row>
    <row r="31" spans="1:16" ht="12.75">
      <c r="A31" s="52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95"/>
    </row>
    <row r="32" spans="2:16" s="33" customFormat="1" ht="12.7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0"/>
    </row>
    <row r="33" spans="2:16" s="23" customFormat="1" ht="12.7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95"/>
    </row>
    <row r="34" s="34" customFormat="1" ht="12.75"/>
    <row r="35" s="34" customFormat="1" ht="12.75"/>
    <row r="36" s="34" customFormat="1" ht="12.75"/>
    <row r="37" spans="2:15" s="34" customFormat="1" ht="12.75">
      <c r="B37" s="20"/>
      <c r="C37"/>
      <c r="D37"/>
      <c r="E37"/>
      <c r="F37"/>
      <c r="G37"/>
      <c r="H37"/>
      <c r="I37"/>
      <c r="J37"/>
      <c r="K37"/>
      <c r="L37"/>
      <c r="M37"/>
      <c r="N37"/>
      <c r="O37"/>
    </row>
    <row r="40" spans="2:9" ht="12.75">
      <c r="B40" s="15" t="s">
        <v>145</v>
      </c>
      <c r="E40" s="20" t="s">
        <v>28</v>
      </c>
      <c r="F40" s="20" t="s">
        <v>0</v>
      </c>
      <c r="G40" s="20"/>
      <c r="H40" s="20"/>
      <c r="I40" s="20"/>
    </row>
    <row r="41" spans="2:9" ht="12.75">
      <c r="B41" t="s">
        <v>159</v>
      </c>
      <c r="E41" s="59">
        <f>I41/I44</f>
        <v>0.45112781954887216</v>
      </c>
      <c r="F41" s="20" t="s">
        <v>29</v>
      </c>
      <c r="G41" s="20"/>
      <c r="H41" s="20"/>
      <c r="I41" s="20">
        <f>J73+M73</f>
        <v>300</v>
      </c>
    </row>
    <row r="42" spans="2:9" ht="12.75">
      <c r="B42" t="s">
        <v>43</v>
      </c>
      <c r="E42" s="59">
        <f>I42/I44</f>
        <v>0.5052631578947369</v>
      </c>
      <c r="F42" s="20" t="s">
        <v>30</v>
      </c>
      <c r="G42" s="20"/>
      <c r="H42" s="20"/>
      <c r="I42" s="20">
        <f>K73+N73</f>
        <v>336</v>
      </c>
    </row>
    <row r="43" spans="2:9" ht="12.75">
      <c r="B43" t="s">
        <v>18</v>
      </c>
      <c r="E43" s="59">
        <f>I43/I44</f>
        <v>0.04360902255639098</v>
      </c>
      <c r="F43" s="20" t="s">
        <v>31</v>
      </c>
      <c r="G43" s="20"/>
      <c r="H43" s="20"/>
      <c r="I43" s="20">
        <f>L73+O73</f>
        <v>29</v>
      </c>
    </row>
    <row r="44" spans="2:9" ht="12.75">
      <c r="B44" t="s">
        <v>47</v>
      </c>
      <c r="E44" s="59">
        <f>SUM(E41:E43)</f>
        <v>1</v>
      </c>
      <c r="F44" s="20" t="s">
        <v>2</v>
      </c>
      <c r="G44" s="20"/>
      <c r="H44" s="20"/>
      <c r="I44" s="20">
        <f>SUM(I41:I43)</f>
        <v>665</v>
      </c>
    </row>
    <row r="45" ht="12.75">
      <c r="B45" t="s">
        <v>54</v>
      </c>
    </row>
    <row r="46" spans="1:16" ht="12.75" customHeight="1">
      <c r="A46" s="136" t="s">
        <v>22</v>
      </c>
      <c r="B46" s="136" t="s">
        <v>3</v>
      </c>
      <c r="C46" s="137" t="s">
        <v>126</v>
      </c>
      <c r="D46" s="137"/>
      <c r="E46" s="137"/>
      <c r="F46" s="144" t="s">
        <v>4</v>
      </c>
      <c r="G46" s="145"/>
      <c r="H46" s="146"/>
      <c r="I46" s="137" t="s">
        <v>5</v>
      </c>
      <c r="J46" s="136"/>
      <c r="K46" s="136"/>
      <c r="L46" s="136"/>
      <c r="M46" s="136"/>
      <c r="N46" s="136"/>
      <c r="O46" s="136"/>
      <c r="P46" s="126" t="s">
        <v>6</v>
      </c>
    </row>
    <row r="47" spans="1:16" s="1" customFormat="1" ht="12.75">
      <c r="A47" s="136"/>
      <c r="B47" s="140"/>
      <c r="C47" s="129" t="s">
        <v>7</v>
      </c>
      <c r="D47" s="134" t="s">
        <v>127</v>
      </c>
      <c r="E47" s="134" t="s">
        <v>128</v>
      </c>
      <c r="F47" s="129" t="s">
        <v>38</v>
      </c>
      <c r="G47" s="129" t="s">
        <v>131</v>
      </c>
      <c r="H47" s="129" t="s">
        <v>132</v>
      </c>
      <c r="I47" s="134" t="s">
        <v>129</v>
      </c>
      <c r="J47" s="131" t="s">
        <v>131</v>
      </c>
      <c r="K47" s="132"/>
      <c r="L47" s="133"/>
      <c r="M47" s="131" t="s">
        <v>132</v>
      </c>
      <c r="N47" s="132"/>
      <c r="O47" s="133"/>
      <c r="P47" s="127"/>
    </row>
    <row r="48" spans="1:16" s="1" customFormat="1" ht="12.75">
      <c r="A48" s="136"/>
      <c r="B48" s="140"/>
      <c r="C48" s="130"/>
      <c r="D48" s="135"/>
      <c r="E48" s="135"/>
      <c r="F48" s="130"/>
      <c r="G48" s="130"/>
      <c r="H48" s="130"/>
      <c r="I48" s="135"/>
      <c r="J48" s="67" t="s">
        <v>8</v>
      </c>
      <c r="K48" s="45" t="s">
        <v>9</v>
      </c>
      <c r="L48" s="45" t="s">
        <v>10</v>
      </c>
      <c r="M48" s="45" t="s">
        <v>8</v>
      </c>
      <c r="N48" s="45" t="s">
        <v>9</v>
      </c>
      <c r="O48" s="45" t="s">
        <v>10</v>
      </c>
      <c r="P48" s="128"/>
    </row>
    <row r="49" spans="1:16" s="30" customFormat="1" ht="12.75">
      <c r="A49" s="107">
        <v>1</v>
      </c>
      <c r="B49" s="53" t="s">
        <v>53</v>
      </c>
      <c r="C49" s="54"/>
      <c r="D49" s="54">
        <v>3</v>
      </c>
      <c r="E49" s="54"/>
      <c r="F49" s="55">
        <f>G49+H49</f>
        <v>5</v>
      </c>
      <c r="G49" s="54">
        <v>5</v>
      </c>
      <c r="H49" s="54"/>
      <c r="I49" s="54">
        <v>42</v>
      </c>
      <c r="J49" s="55">
        <v>14</v>
      </c>
      <c r="K49" s="55">
        <v>28</v>
      </c>
      <c r="L49" s="55">
        <v>0</v>
      </c>
      <c r="M49" s="55">
        <v>0</v>
      </c>
      <c r="N49" s="55">
        <v>0</v>
      </c>
      <c r="O49" s="55">
        <v>0</v>
      </c>
      <c r="P49" s="28"/>
    </row>
    <row r="50" spans="1:16" s="30" customFormat="1" ht="12.75">
      <c r="A50" s="107">
        <v>2</v>
      </c>
      <c r="B50" s="53" t="s">
        <v>161</v>
      </c>
      <c r="C50" s="54">
        <v>4</v>
      </c>
      <c r="D50" s="54">
        <v>4</v>
      </c>
      <c r="E50" s="54"/>
      <c r="F50" s="55">
        <f>G50+H50</f>
        <v>7</v>
      </c>
      <c r="G50" s="54"/>
      <c r="H50" s="54">
        <v>7</v>
      </c>
      <c r="I50" s="54">
        <v>58</v>
      </c>
      <c r="J50" s="55">
        <v>0</v>
      </c>
      <c r="K50" s="55">
        <v>0</v>
      </c>
      <c r="L50" s="55">
        <v>0</v>
      </c>
      <c r="M50" s="55">
        <v>30</v>
      </c>
      <c r="N50" s="55">
        <v>28</v>
      </c>
      <c r="O50" s="55">
        <v>0</v>
      </c>
      <c r="P50" s="28"/>
    </row>
    <row r="51" spans="1:16" s="30" customFormat="1" ht="12.75">
      <c r="A51" s="107">
        <v>3</v>
      </c>
      <c r="B51" s="53" t="s">
        <v>19</v>
      </c>
      <c r="C51" s="55">
        <v>4</v>
      </c>
      <c r="D51" s="54">
        <v>4</v>
      </c>
      <c r="E51" s="55"/>
      <c r="F51" s="55">
        <f aca="true" t="shared" si="3" ref="F51:F62">G51+H51</f>
        <v>6</v>
      </c>
      <c r="G51" s="55"/>
      <c r="H51" s="55">
        <v>6</v>
      </c>
      <c r="I51" s="55">
        <v>45</v>
      </c>
      <c r="J51" s="55">
        <v>0</v>
      </c>
      <c r="K51" s="55">
        <v>0</v>
      </c>
      <c r="L51" s="55">
        <v>0</v>
      </c>
      <c r="M51" s="55">
        <v>15</v>
      </c>
      <c r="N51" s="55">
        <v>15</v>
      </c>
      <c r="O51" s="55">
        <v>15</v>
      </c>
      <c r="P51" s="28"/>
    </row>
    <row r="52" spans="1:16" s="30" customFormat="1" ht="12.75">
      <c r="A52" s="107">
        <v>4</v>
      </c>
      <c r="B52" s="53" t="s">
        <v>51</v>
      </c>
      <c r="C52" s="55">
        <v>3</v>
      </c>
      <c r="D52" s="54">
        <v>3</v>
      </c>
      <c r="E52" s="55"/>
      <c r="F52" s="55">
        <f t="shared" si="3"/>
        <v>6</v>
      </c>
      <c r="G52" s="55">
        <v>6</v>
      </c>
      <c r="H52" s="55"/>
      <c r="I52" s="55">
        <v>43</v>
      </c>
      <c r="J52" s="55">
        <v>18</v>
      </c>
      <c r="K52" s="55">
        <v>25</v>
      </c>
      <c r="L52" s="55">
        <v>0</v>
      </c>
      <c r="M52" s="55">
        <v>0</v>
      </c>
      <c r="N52" s="55">
        <v>0</v>
      </c>
      <c r="O52" s="55">
        <v>0</v>
      </c>
      <c r="P52" s="28"/>
    </row>
    <row r="53" spans="1:16" s="22" customFormat="1" ht="12.75">
      <c r="A53" s="107">
        <v>5</v>
      </c>
      <c r="B53" s="53" t="s">
        <v>50</v>
      </c>
      <c r="C53" s="55">
        <v>3</v>
      </c>
      <c r="D53" s="55"/>
      <c r="E53" s="55"/>
      <c r="F53" s="55">
        <f t="shared" si="3"/>
        <v>3</v>
      </c>
      <c r="G53" s="55">
        <v>3</v>
      </c>
      <c r="H53" s="55"/>
      <c r="I53" s="55">
        <v>30</v>
      </c>
      <c r="J53" s="55">
        <v>30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28"/>
    </row>
    <row r="54" spans="1:16" s="22" customFormat="1" ht="12.75">
      <c r="A54" s="68">
        <v>6</v>
      </c>
      <c r="B54" s="25" t="s">
        <v>102</v>
      </c>
      <c r="C54" s="17">
        <v>4</v>
      </c>
      <c r="D54" s="17"/>
      <c r="E54" s="17"/>
      <c r="F54" s="17">
        <f t="shared" si="3"/>
        <v>2</v>
      </c>
      <c r="G54" s="17"/>
      <c r="H54" s="17">
        <v>2</v>
      </c>
      <c r="I54" s="17">
        <v>30</v>
      </c>
      <c r="J54" s="26">
        <v>0</v>
      </c>
      <c r="K54" s="26">
        <v>0</v>
      </c>
      <c r="L54" s="26">
        <v>0</v>
      </c>
      <c r="M54" s="26">
        <v>30</v>
      </c>
      <c r="N54" s="26">
        <v>0</v>
      </c>
      <c r="O54" s="26">
        <v>0</v>
      </c>
      <c r="P54" s="25"/>
    </row>
    <row r="55" spans="1:16" s="22" customFormat="1" ht="12.75">
      <c r="A55" s="68">
        <v>7</v>
      </c>
      <c r="B55" s="25" t="s">
        <v>20</v>
      </c>
      <c r="C55" s="17"/>
      <c r="D55" s="35"/>
      <c r="E55" s="17">
        <v>4</v>
      </c>
      <c r="F55" s="17">
        <f t="shared" si="3"/>
        <v>2</v>
      </c>
      <c r="G55" s="17"/>
      <c r="H55" s="17">
        <v>2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25" t="s">
        <v>133</v>
      </c>
    </row>
    <row r="56" spans="1:16" s="32" customFormat="1" ht="12.75">
      <c r="A56" s="68">
        <v>8</v>
      </c>
      <c r="B56" s="25" t="s">
        <v>166</v>
      </c>
      <c r="C56" s="17"/>
      <c r="D56" s="35"/>
      <c r="E56" s="17">
        <v>4</v>
      </c>
      <c r="F56" s="17">
        <f t="shared" si="3"/>
        <v>0</v>
      </c>
      <c r="G56" s="17"/>
      <c r="H56" s="17">
        <v>0</v>
      </c>
      <c r="I56" s="17">
        <v>15</v>
      </c>
      <c r="J56" s="26">
        <v>0</v>
      </c>
      <c r="K56" s="26">
        <v>0</v>
      </c>
      <c r="L56" s="26">
        <v>0</v>
      </c>
      <c r="M56" s="26">
        <v>0</v>
      </c>
      <c r="N56" s="26">
        <v>15</v>
      </c>
      <c r="O56" s="26">
        <v>0</v>
      </c>
      <c r="P56" s="25"/>
    </row>
    <row r="57" spans="1:16" s="34" customFormat="1" ht="12.75">
      <c r="A57" s="68">
        <v>9</v>
      </c>
      <c r="B57" s="109" t="s">
        <v>162</v>
      </c>
      <c r="C57" s="35"/>
      <c r="D57" s="35">
        <v>3</v>
      </c>
      <c r="E57" s="35"/>
      <c r="F57" s="17">
        <f t="shared" si="3"/>
        <v>2</v>
      </c>
      <c r="G57" s="35">
        <v>2</v>
      </c>
      <c r="H57" s="35"/>
      <c r="I57" s="35">
        <v>30</v>
      </c>
      <c r="J57" s="17">
        <v>0</v>
      </c>
      <c r="K57" s="17">
        <v>30</v>
      </c>
      <c r="L57" s="17">
        <v>0</v>
      </c>
      <c r="M57" s="17">
        <v>0</v>
      </c>
      <c r="N57" s="17">
        <v>0</v>
      </c>
      <c r="O57" s="17">
        <v>0</v>
      </c>
      <c r="P57" s="25"/>
    </row>
    <row r="58" spans="1:16" s="34" customFormat="1" ht="12.75">
      <c r="A58" s="68">
        <v>10</v>
      </c>
      <c r="B58" s="25" t="s">
        <v>164</v>
      </c>
      <c r="C58" s="35"/>
      <c r="D58" s="35">
        <v>4</v>
      </c>
      <c r="E58" s="35"/>
      <c r="F58" s="17">
        <f t="shared" si="3"/>
        <v>2</v>
      </c>
      <c r="G58" s="35"/>
      <c r="H58" s="35">
        <v>2</v>
      </c>
      <c r="I58" s="35">
        <v>30</v>
      </c>
      <c r="J58" s="17">
        <v>0</v>
      </c>
      <c r="K58" s="17">
        <v>0</v>
      </c>
      <c r="L58" s="17">
        <v>0</v>
      </c>
      <c r="M58" s="17">
        <v>0</v>
      </c>
      <c r="N58" s="17">
        <v>30</v>
      </c>
      <c r="O58" s="17">
        <v>0</v>
      </c>
      <c r="P58" s="25"/>
    </row>
    <row r="59" spans="1:16" s="34" customFormat="1" ht="12.75">
      <c r="A59" s="68">
        <v>11</v>
      </c>
      <c r="B59" s="25" t="s">
        <v>163</v>
      </c>
      <c r="C59" s="35"/>
      <c r="D59" s="35">
        <v>3</v>
      </c>
      <c r="E59" s="35"/>
      <c r="F59" s="17">
        <f t="shared" si="3"/>
        <v>2</v>
      </c>
      <c r="G59" s="35">
        <v>2</v>
      </c>
      <c r="H59" s="35"/>
      <c r="I59" s="35">
        <v>30</v>
      </c>
      <c r="J59" s="17">
        <v>0</v>
      </c>
      <c r="K59" s="17">
        <v>30</v>
      </c>
      <c r="L59" s="17">
        <v>0</v>
      </c>
      <c r="M59" s="17">
        <v>0</v>
      </c>
      <c r="N59" s="17">
        <v>0</v>
      </c>
      <c r="O59" s="17">
        <v>0</v>
      </c>
      <c r="P59" s="25"/>
    </row>
    <row r="60" spans="1:16" s="34" customFormat="1" ht="12.75">
      <c r="A60" s="68">
        <v>12</v>
      </c>
      <c r="B60" s="25" t="s">
        <v>165</v>
      </c>
      <c r="C60" s="35"/>
      <c r="D60" s="35">
        <v>4</v>
      </c>
      <c r="E60" s="35"/>
      <c r="F60" s="17">
        <f t="shared" si="3"/>
        <v>2</v>
      </c>
      <c r="G60" s="35"/>
      <c r="H60" s="35">
        <v>2</v>
      </c>
      <c r="I60" s="35">
        <v>30</v>
      </c>
      <c r="J60" s="17">
        <v>0</v>
      </c>
      <c r="K60" s="17">
        <v>0</v>
      </c>
      <c r="L60" s="17">
        <v>0</v>
      </c>
      <c r="M60" s="17">
        <v>0</v>
      </c>
      <c r="N60" s="17">
        <v>30</v>
      </c>
      <c r="O60" s="17">
        <v>0</v>
      </c>
      <c r="P60" s="25"/>
    </row>
    <row r="61" spans="1:16" s="20" customFormat="1" ht="12.75">
      <c r="A61" s="68">
        <v>13</v>
      </c>
      <c r="B61" s="25" t="s">
        <v>154</v>
      </c>
      <c r="C61" s="35"/>
      <c r="D61" s="35">
        <v>3</v>
      </c>
      <c r="E61" s="35"/>
      <c r="F61" s="17">
        <f t="shared" si="3"/>
        <v>1</v>
      </c>
      <c r="G61" s="35">
        <v>1</v>
      </c>
      <c r="H61" s="35"/>
      <c r="I61" s="35">
        <v>9</v>
      </c>
      <c r="J61" s="17">
        <v>9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25"/>
    </row>
    <row r="62" spans="1:16" s="34" customFormat="1" ht="12" customHeight="1">
      <c r="A62" s="68">
        <v>14</v>
      </c>
      <c r="B62" s="25" t="s">
        <v>52</v>
      </c>
      <c r="C62" s="17"/>
      <c r="D62" s="35">
        <v>3</v>
      </c>
      <c r="E62" s="17"/>
      <c r="F62" s="17">
        <f t="shared" si="3"/>
        <v>2</v>
      </c>
      <c r="G62" s="17">
        <v>2</v>
      </c>
      <c r="H62" s="17"/>
      <c r="I62" s="17">
        <v>14</v>
      </c>
      <c r="J62" s="17">
        <v>0</v>
      </c>
      <c r="K62" s="17">
        <v>0</v>
      </c>
      <c r="L62" s="17">
        <v>14</v>
      </c>
      <c r="M62" s="17">
        <v>0</v>
      </c>
      <c r="N62" s="17">
        <v>0</v>
      </c>
      <c r="O62" s="17">
        <v>0</v>
      </c>
      <c r="P62" s="25"/>
    </row>
    <row r="63" spans="1:16" s="34" customFormat="1" ht="12.75">
      <c r="A63" s="68">
        <v>15</v>
      </c>
      <c r="B63" s="25" t="s">
        <v>158</v>
      </c>
      <c r="C63" s="17"/>
      <c r="D63" s="17"/>
      <c r="E63" s="17">
        <v>3</v>
      </c>
      <c r="F63" s="17">
        <v>0</v>
      </c>
      <c r="G63" s="17">
        <v>0</v>
      </c>
      <c r="H63" s="17"/>
      <c r="I63" s="17">
        <v>4</v>
      </c>
      <c r="J63" s="26">
        <v>4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5"/>
    </row>
    <row r="64" spans="1:16" s="34" customFormat="1" ht="12.75">
      <c r="A64" s="45"/>
      <c r="B64" s="38" t="s">
        <v>39</v>
      </c>
      <c r="C64" s="2"/>
      <c r="D64" s="2"/>
      <c r="E64" s="17"/>
      <c r="F64" s="17"/>
      <c r="G64" s="17"/>
      <c r="H64" s="17"/>
      <c r="I64" s="17"/>
      <c r="J64" s="26"/>
      <c r="K64" s="26"/>
      <c r="L64" s="26"/>
      <c r="M64" s="26"/>
      <c r="N64" s="26"/>
      <c r="O64" s="26"/>
      <c r="P64" s="25"/>
    </row>
    <row r="65" spans="1:16" s="34" customFormat="1" ht="12.75">
      <c r="A65" s="45">
        <v>16</v>
      </c>
      <c r="B65" s="3" t="s">
        <v>56</v>
      </c>
      <c r="C65" s="2">
        <v>3</v>
      </c>
      <c r="D65" s="2">
        <v>3</v>
      </c>
      <c r="E65" s="2"/>
      <c r="F65" s="2">
        <f aca="true" t="shared" si="4" ref="F65:F72">G65+H65</f>
        <v>3</v>
      </c>
      <c r="G65" s="2">
        <v>3</v>
      </c>
      <c r="H65" s="2"/>
      <c r="I65" s="2">
        <v>45</v>
      </c>
      <c r="J65" s="5">
        <v>30</v>
      </c>
      <c r="K65" s="5">
        <v>15</v>
      </c>
      <c r="L65" s="5">
        <v>0</v>
      </c>
      <c r="M65" s="5">
        <v>0</v>
      </c>
      <c r="N65" s="5">
        <v>0</v>
      </c>
      <c r="O65" s="5">
        <v>0</v>
      </c>
      <c r="P65" s="3"/>
    </row>
    <row r="66" spans="1:16" s="34" customFormat="1" ht="12.75">
      <c r="A66" s="45">
        <v>17</v>
      </c>
      <c r="B66" s="3" t="s">
        <v>57</v>
      </c>
      <c r="C66" s="2"/>
      <c r="D66" s="2">
        <v>3</v>
      </c>
      <c r="E66" s="2"/>
      <c r="F66" s="2">
        <f t="shared" si="4"/>
        <v>2</v>
      </c>
      <c r="G66" s="2">
        <v>2</v>
      </c>
      <c r="H66" s="2"/>
      <c r="I66" s="2">
        <v>15</v>
      </c>
      <c r="J66" s="5">
        <v>15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3"/>
    </row>
    <row r="67" spans="1:16" s="34" customFormat="1" ht="12.75">
      <c r="A67" s="68">
        <v>18</v>
      </c>
      <c r="B67" s="3" t="s">
        <v>58</v>
      </c>
      <c r="C67" s="17"/>
      <c r="D67" s="2">
        <v>3</v>
      </c>
      <c r="E67" s="17"/>
      <c r="F67" s="2">
        <f t="shared" si="4"/>
        <v>2</v>
      </c>
      <c r="G67" s="17">
        <v>2</v>
      </c>
      <c r="H67" s="17"/>
      <c r="I67" s="17">
        <v>15</v>
      </c>
      <c r="J67" s="26">
        <v>15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3"/>
    </row>
    <row r="68" spans="1:16" s="34" customFormat="1" ht="12.75">
      <c r="A68" s="68">
        <v>19</v>
      </c>
      <c r="B68" s="3" t="s">
        <v>109</v>
      </c>
      <c r="C68" s="17"/>
      <c r="D68" s="2">
        <v>3</v>
      </c>
      <c r="E68" s="17"/>
      <c r="F68" s="2">
        <f t="shared" si="4"/>
        <v>2</v>
      </c>
      <c r="G68" s="17">
        <v>2</v>
      </c>
      <c r="H68" s="17"/>
      <c r="I68" s="17">
        <v>15</v>
      </c>
      <c r="J68" s="26">
        <v>15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3"/>
    </row>
    <row r="69" spans="1:16" s="34" customFormat="1" ht="12.75">
      <c r="A69" s="68">
        <v>20</v>
      </c>
      <c r="B69" s="3" t="s">
        <v>59</v>
      </c>
      <c r="C69" s="17"/>
      <c r="D69" s="2">
        <v>4</v>
      </c>
      <c r="E69" s="17"/>
      <c r="F69" s="2">
        <f t="shared" si="4"/>
        <v>3</v>
      </c>
      <c r="G69" s="17"/>
      <c r="H69" s="17">
        <v>3</v>
      </c>
      <c r="I69" s="17">
        <v>75</v>
      </c>
      <c r="J69" s="26">
        <v>0</v>
      </c>
      <c r="K69" s="26">
        <v>0</v>
      </c>
      <c r="L69" s="26">
        <v>0</v>
      </c>
      <c r="M69" s="26">
        <v>30</v>
      </c>
      <c r="N69" s="26">
        <v>45</v>
      </c>
      <c r="O69" s="26">
        <v>0</v>
      </c>
      <c r="P69" s="3"/>
    </row>
    <row r="70" spans="1:16" s="34" customFormat="1" ht="12.75">
      <c r="A70" s="45">
        <v>21</v>
      </c>
      <c r="B70" s="3" t="s">
        <v>55</v>
      </c>
      <c r="C70" s="2"/>
      <c r="D70" s="2">
        <v>4</v>
      </c>
      <c r="E70" s="2"/>
      <c r="F70" s="2">
        <f t="shared" si="4"/>
        <v>2</v>
      </c>
      <c r="G70" s="2"/>
      <c r="H70" s="2">
        <v>2</v>
      </c>
      <c r="I70" s="2">
        <v>30</v>
      </c>
      <c r="J70" s="5">
        <v>0</v>
      </c>
      <c r="K70" s="5">
        <v>0</v>
      </c>
      <c r="L70" s="5">
        <v>0</v>
      </c>
      <c r="M70" s="5">
        <v>15</v>
      </c>
      <c r="N70" s="5">
        <v>15</v>
      </c>
      <c r="O70" s="5">
        <v>0</v>
      </c>
      <c r="P70" s="3"/>
    </row>
    <row r="71" spans="1:16" s="34" customFormat="1" ht="12.75">
      <c r="A71" s="45">
        <v>22</v>
      </c>
      <c r="B71" s="3" t="s">
        <v>60</v>
      </c>
      <c r="C71" s="2"/>
      <c r="D71" s="2">
        <v>4</v>
      </c>
      <c r="E71" s="2"/>
      <c r="F71" s="2">
        <f t="shared" si="4"/>
        <v>2</v>
      </c>
      <c r="G71" s="2"/>
      <c r="H71" s="2">
        <v>2</v>
      </c>
      <c r="I71" s="2">
        <v>30</v>
      </c>
      <c r="J71" s="5">
        <v>0</v>
      </c>
      <c r="K71" s="5">
        <v>0</v>
      </c>
      <c r="L71" s="5">
        <v>0</v>
      </c>
      <c r="M71" s="5">
        <v>15</v>
      </c>
      <c r="N71" s="5">
        <v>15</v>
      </c>
      <c r="O71" s="5">
        <v>0</v>
      </c>
      <c r="P71" s="3"/>
    </row>
    <row r="72" spans="1:16" s="34" customFormat="1" ht="12.75">
      <c r="A72" s="45">
        <v>23</v>
      </c>
      <c r="B72" s="3" t="s">
        <v>61</v>
      </c>
      <c r="C72" s="2"/>
      <c r="D72" s="2">
        <v>4</v>
      </c>
      <c r="E72" s="2"/>
      <c r="F72" s="2">
        <f t="shared" si="4"/>
        <v>2</v>
      </c>
      <c r="G72" s="2"/>
      <c r="H72" s="2">
        <v>2</v>
      </c>
      <c r="I72" s="2">
        <v>30</v>
      </c>
      <c r="J72" s="5">
        <v>0</v>
      </c>
      <c r="K72" s="5">
        <v>0</v>
      </c>
      <c r="L72" s="5">
        <v>0</v>
      </c>
      <c r="M72" s="5">
        <v>15</v>
      </c>
      <c r="N72" s="5">
        <v>15</v>
      </c>
      <c r="O72" s="5">
        <v>0</v>
      </c>
      <c r="P72" s="3"/>
    </row>
    <row r="73" spans="1:16" s="13" customFormat="1" ht="12.75">
      <c r="A73" s="11"/>
      <c r="B73" s="11" t="s">
        <v>17</v>
      </c>
      <c r="C73" s="12">
        <f>COUNT(C49:C72)</f>
        <v>6</v>
      </c>
      <c r="D73" s="12"/>
      <c r="E73" s="11"/>
      <c r="F73" s="12">
        <f aca="true" t="shared" si="5" ref="F73:O73">SUM(F49:F72)</f>
        <v>60</v>
      </c>
      <c r="G73" s="12">
        <f t="shared" si="5"/>
        <v>30</v>
      </c>
      <c r="H73" s="12">
        <f t="shared" si="5"/>
        <v>30</v>
      </c>
      <c r="I73" s="12">
        <f t="shared" si="5"/>
        <v>665</v>
      </c>
      <c r="J73" s="12">
        <f t="shared" si="5"/>
        <v>150</v>
      </c>
      <c r="K73" s="12">
        <f t="shared" si="5"/>
        <v>128</v>
      </c>
      <c r="L73" s="12">
        <f t="shared" si="5"/>
        <v>14</v>
      </c>
      <c r="M73" s="12">
        <f t="shared" si="5"/>
        <v>150</v>
      </c>
      <c r="N73" s="12">
        <f t="shared" si="5"/>
        <v>208</v>
      </c>
      <c r="O73" s="12">
        <f t="shared" si="5"/>
        <v>15</v>
      </c>
      <c r="P73" s="11"/>
    </row>
    <row r="74" spans="2:16" s="1" customFormat="1" ht="12.75">
      <c r="B74" s="18" t="s">
        <v>35</v>
      </c>
      <c r="C74" s="19"/>
      <c r="D74" s="19"/>
      <c r="E74" s="19"/>
      <c r="F74" s="13"/>
      <c r="G74" s="13"/>
      <c r="H74" s="13"/>
      <c r="I74" s="143">
        <f>SUM(J73:L73)</f>
        <v>292</v>
      </c>
      <c r="J74" s="143"/>
      <c r="K74" s="143"/>
      <c r="L74" s="143">
        <f>SUM(M73:O73)</f>
        <v>373</v>
      </c>
      <c r="M74" s="143"/>
      <c r="N74" s="143"/>
      <c r="O74" s="10"/>
      <c r="P74" s="9"/>
    </row>
    <row r="75" spans="1:16" s="1" customFormat="1" ht="12.75">
      <c r="A75" s="1" t="s">
        <v>155</v>
      </c>
      <c r="B75" s="18"/>
      <c r="C75" s="19"/>
      <c r="D75" s="19"/>
      <c r="E75" s="19"/>
      <c r="F75" s="13"/>
      <c r="G75" s="13"/>
      <c r="H75" s="13"/>
      <c r="I75" s="58"/>
      <c r="J75" s="58"/>
      <c r="K75" s="58"/>
      <c r="L75" s="58"/>
      <c r="M75" s="58"/>
      <c r="N75" s="58"/>
      <c r="O75" s="10"/>
      <c r="P75" s="9"/>
    </row>
    <row r="76" spans="2:16" s="1" customFormat="1" ht="12.75">
      <c r="B76" s="18"/>
      <c r="C76" s="19"/>
      <c r="D76" s="19"/>
      <c r="E76" s="19"/>
      <c r="F76" s="13"/>
      <c r="G76" s="13"/>
      <c r="H76" s="13"/>
      <c r="I76" s="58"/>
      <c r="J76" s="58"/>
      <c r="K76" s="58"/>
      <c r="L76" s="58"/>
      <c r="M76" s="58"/>
      <c r="N76" s="58"/>
      <c r="O76" s="10"/>
      <c r="P76" s="9"/>
    </row>
    <row r="77" spans="2:16" s="1" customFormat="1" ht="12.75">
      <c r="B77" s="73" t="s">
        <v>130</v>
      </c>
      <c r="C77" s="72"/>
      <c r="D77" s="72"/>
      <c r="E77" s="72"/>
      <c r="F77" s="76">
        <f>SUM(F49:F63)</f>
        <v>42</v>
      </c>
      <c r="G77" s="76">
        <f>SUM(G49:G63)</f>
        <v>21</v>
      </c>
      <c r="H77" s="76">
        <f>SUM(H49:H63)</f>
        <v>21</v>
      </c>
      <c r="I77" s="64"/>
      <c r="J77" s="64"/>
      <c r="K77" s="58"/>
      <c r="L77" s="58"/>
      <c r="M77" s="58"/>
      <c r="N77" s="58"/>
      <c r="O77" s="10"/>
      <c r="P77" s="9"/>
    </row>
    <row r="78" spans="2:16" s="1" customFormat="1" ht="12.75">
      <c r="B78" s="73" t="s">
        <v>134</v>
      </c>
      <c r="C78" s="72"/>
      <c r="D78" s="72"/>
      <c r="E78" s="72"/>
      <c r="F78" s="76">
        <f>SUM(F65:F72)</f>
        <v>18</v>
      </c>
      <c r="G78" s="76">
        <f>SUM(G65:G72)</f>
        <v>9</v>
      </c>
      <c r="H78" s="76">
        <f>SUM(H65:H72)</f>
        <v>9</v>
      </c>
      <c r="I78" s="64"/>
      <c r="J78" s="64"/>
      <c r="K78" s="58"/>
      <c r="L78" s="75"/>
      <c r="O78" s="10"/>
      <c r="P78" s="9"/>
    </row>
    <row r="79" spans="2:16" s="1" customFormat="1" ht="12.75">
      <c r="B79" s="65"/>
      <c r="C79" s="72"/>
      <c r="D79" s="72"/>
      <c r="E79" s="72"/>
      <c r="F79" s="66"/>
      <c r="G79" s="66"/>
      <c r="H79" s="66"/>
      <c r="I79" s="64"/>
      <c r="J79" s="64"/>
      <c r="K79" s="58"/>
      <c r="L79" s="75"/>
      <c r="O79" s="10"/>
      <c r="P79" s="9"/>
    </row>
    <row r="80" spans="1:16" ht="12.75">
      <c r="A80" s="52"/>
      <c r="B80" s="110" t="s">
        <v>147</v>
      </c>
      <c r="C80" s="103"/>
      <c r="D80" s="103"/>
      <c r="E80" s="103"/>
      <c r="F80" s="103">
        <f>SUM(F49:F53)</f>
        <v>27</v>
      </c>
      <c r="G80" s="103">
        <f aca="true" t="shared" si="6" ref="G80:O80">SUM(G49:G53)</f>
        <v>14</v>
      </c>
      <c r="H80" s="103">
        <f t="shared" si="6"/>
        <v>13</v>
      </c>
      <c r="I80" s="103">
        <f t="shared" si="6"/>
        <v>218</v>
      </c>
      <c r="J80" s="103">
        <f t="shared" si="6"/>
        <v>62</v>
      </c>
      <c r="K80" s="103">
        <f t="shared" si="6"/>
        <v>53</v>
      </c>
      <c r="L80" s="103">
        <f t="shared" si="6"/>
        <v>0</v>
      </c>
      <c r="M80" s="103">
        <f t="shared" si="6"/>
        <v>45</v>
      </c>
      <c r="N80" s="103">
        <f t="shared" si="6"/>
        <v>43</v>
      </c>
      <c r="O80" s="103">
        <f t="shared" si="6"/>
        <v>15</v>
      </c>
      <c r="P80" s="95"/>
    </row>
    <row r="81" spans="2:15" s="33" customFormat="1" ht="12.7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</row>
    <row r="82" spans="2:5" s="23" customFormat="1" ht="12.75">
      <c r="B82" s="34"/>
      <c r="C82" s="34"/>
      <c r="D82" s="34"/>
      <c r="E82" s="34"/>
    </row>
    <row r="83" s="34" customFormat="1" ht="12.75"/>
    <row r="84" spans="2:15" s="34" customFormat="1" ht="12.75">
      <c r="B84" s="20"/>
      <c r="C84"/>
      <c r="D84"/>
      <c r="E84"/>
      <c r="F84"/>
      <c r="G84"/>
      <c r="H84"/>
      <c r="I84"/>
      <c r="J84"/>
      <c r="K84"/>
      <c r="L84"/>
      <c r="M84"/>
      <c r="N84"/>
      <c r="O84"/>
    </row>
    <row r="86" spans="2:15" ht="12.75">
      <c r="B86" s="15" t="s">
        <v>146</v>
      </c>
      <c r="D86" s="15"/>
      <c r="E86" s="20" t="s">
        <v>28</v>
      </c>
      <c r="F86" s="20" t="s">
        <v>0</v>
      </c>
      <c r="G86" s="20"/>
      <c r="H86" s="20"/>
      <c r="I86" s="20"/>
      <c r="J86" s="15"/>
      <c r="K86" s="15"/>
      <c r="L86" s="15"/>
      <c r="M86" s="15"/>
      <c r="N86" s="15"/>
      <c r="O86" s="15"/>
    </row>
    <row r="87" spans="2:15" ht="12.75">
      <c r="B87" t="s">
        <v>159</v>
      </c>
      <c r="D87" s="16"/>
      <c r="E87" s="59">
        <f>I87/I90</f>
        <v>0.5123239436619719</v>
      </c>
      <c r="F87" s="20" t="s">
        <v>29</v>
      </c>
      <c r="G87" s="20"/>
      <c r="H87" s="20"/>
      <c r="I87" s="20">
        <f>J118+M118</f>
        <v>291</v>
      </c>
      <c r="J87" s="15"/>
      <c r="K87" s="15"/>
      <c r="L87" s="15"/>
      <c r="M87" s="15"/>
      <c r="N87" s="15"/>
      <c r="O87" s="15"/>
    </row>
    <row r="88" spans="2:15" ht="12.75">
      <c r="B88" t="s">
        <v>43</v>
      </c>
      <c r="D88" s="16"/>
      <c r="E88" s="59">
        <f>I88/I90</f>
        <v>0.352112676056338</v>
      </c>
      <c r="F88" s="20" t="s">
        <v>30</v>
      </c>
      <c r="G88" s="20"/>
      <c r="H88" s="20"/>
      <c r="I88" s="20">
        <f>K118+N118</f>
        <v>200</v>
      </c>
      <c r="J88" s="15"/>
      <c r="K88" s="15"/>
      <c r="L88" s="15"/>
      <c r="M88" s="15"/>
      <c r="N88" s="15"/>
      <c r="O88" s="15"/>
    </row>
    <row r="89" spans="2:15" ht="12.75">
      <c r="B89" t="s">
        <v>21</v>
      </c>
      <c r="D89" s="16"/>
      <c r="E89" s="59">
        <f>I89/I90</f>
        <v>0.13556338028169015</v>
      </c>
      <c r="F89" s="20" t="s">
        <v>31</v>
      </c>
      <c r="G89" s="20"/>
      <c r="H89" s="20"/>
      <c r="I89" s="20">
        <f>L118+O118</f>
        <v>77</v>
      </c>
      <c r="J89" s="15"/>
      <c r="K89" s="15"/>
      <c r="L89" s="15"/>
      <c r="M89" s="15"/>
      <c r="N89" s="15"/>
      <c r="O89" s="15"/>
    </row>
    <row r="90" spans="2:15" ht="12.75">
      <c r="B90" t="s">
        <v>47</v>
      </c>
      <c r="D90" s="15"/>
      <c r="E90" s="59">
        <f>SUM(E87:E89)</f>
        <v>1</v>
      </c>
      <c r="F90" s="20" t="s">
        <v>2</v>
      </c>
      <c r="G90" s="20"/>
      <c r="H90" s="20"/>
      <c r="I90" s="20">
        <f>SUM(I87:I89)</f>
        <v>568</v>
      </c>
      <c r="J90" s="15"/>
      <c r="K90" s="15"/>
      <c r="L90" s="15"/>
      <c r="M90" s="15"/>
      <c r="N90" s="15"/>
      <c r="O90" s="15"/>
    </row>
    <row r="91" ht="12.75">
      <c r="B91" t="s">
        <v>54</v>
      </c>
    </row>
    <row r="92" spans="1:16" ht="12.75" customHeight="1">
      <c r="A92" s="136" t="s">
        <v>22</v>
      </c>
      <c r="B92" s="137" t="s">
        <v>3</v>
      </c>
      <c r="C92" s="137" t="s">
        <v>126</v>
      </c>
      <c r="D92" s="137"/>
      <c r="E92" s="137"/>
      <c r="F92" s="144" t="s">
        <v>4</v>
      </c>
      <c r="G92" s="145"/>
      <c r="H92" s="146"/>
      <c r="I92" s="140" t="s">
        <v>5</v>
      </c>
      <c r="J92" s="141"/>
      <c r="K92" s="141"/>
      <c r="L92" s="141"/>
      <c r="M92" s="141"/>
      <c r="N92" s="141"/>
      <c r="O92" s="142"/>
      <c r="P92" s="126" t="s">
        <v>6</v>
      </c>
    </row>
    <row r="93" spans="1:16" s="1" customFormat="1" ht="12.75">
      <c r="A93" s="136"/>
      <c r="B93" s="138"/>
      <c r="C93" s="129" t="s">
        <v>7</v>
      </c>
      <c r="D93" s="134" t="s">
        <v>127</v>
      </c>
      <c r="E93" s="134" t="s">
        <v>128</v>
      </c>
      <c r="F93" s="129" t="s">
        <v>38</v>
      </c>
      <c r="G93" s="129" t="s">
        <v>135</v>
      </c>
      <c r="H93" s="129" t="s">
        <v>136</v>
      </c>
      <c r="I93" s="134" t="s">
        <v>129</v>
      </c>
      <c r="J93" s="131" t="s">
        <v>135</v>
      </c>
      <c r="K93" s="132"/>
      <c r="L93" s="133"/>
      <c r="M93" s="131" t="s">
        <v>136</v>
      </c>
      <c r="N93" s="132"/>
      <c r="O93" s="133"/>
      <c r="P93" s="127"/>
    </row>
    <row r="94" spans="1:16" s="1" customFormat="1" ht="12.75">
      <c r="A94" s="136"/>
      <c r="B94" s="139"/>
      <c r="C94" s="130"/>
      <c r="D94" s="135"/>
      <c r="E94" s="135"/>
      <c r="F94" s="130"/>
      <c r="G94" s="130"/>
      <c r="H94" s="130"/>
      <c r="I94" s="135"/>
      <c r="J94" s="67" t="s">
        <v>8</v>
      </c>
      <c r="K94" s="45" t="s">
        <v>9</v>
      </c>
      <c r="L94" s="45" t="s">
        <v>10</v>
      </c>
      <c r="M94" s="45" t="s">
        <v>8</v>
      </c>
      <c r="N94" s="45" t="s">
        <v>9</v>
      </c>
      <c r="O94" s="45" t="s">
        <v>10</v>
      </c>
      <c r="P94" s="128"/>
    </row>
    <row r="95" spans="1:16" s="22" customFormat="1" ht="12.75">
      <c r="A95" s="53">
        <v>1</v>
      </c>
      <c r="B95" s="53" t="s">
        <v>75</v>
      </c>
      <c r="C95" s="54">
        <v>5</v>
      </c>
      <c r="D95" s="54">
        <v>5</v>
      </c>
      <c r="E95" s="54"/>
      <c r="F95" s="55">
        <f>G95+H95</f>
        <v>4</v>
      </c>
      <c r="G95" s="54">
        <v>4</v>
      </c>
      <c r="H95" s="54"/>
      <c r="I95" s="54">
        <v>30</v>
      </c>
      <c r="J95" s="55">
        <v>15</v>
      </c>
      <c r="K95" s="55">
        <v>0</v>
      </c>
      <c r="L95" s="55">
        <v>15</v>
      </c>
      <c r="M95" s="55">
        <v>0</v>
      </c>
      <c r="N95" s="55">
        <v>0</v>
      </c>
      <c r="O95" s="55">
        <v>0</v>
      </c>
      <c r="P95" s="28"/>
    </row>
    <row r="96" spans="1:16" s="22" customFormat="1" ht="12.75">
      <c r="A96" s="53">
        <v>2</v>
      </c>
      <c r="B96" s="53" t="s">
        <v>24</v>
      </c>
      <c r="C96" s="55">
        <v>6</v>
      </c>
      <c r="D96" s="54">
        <v>6</v>
      </c>
      <c r="E96" s="55"/>
      <c r="F96" s="55">
        <f aca="true" t="shared" si="7" ref="F96:F107">G96+H96</f>
        <v>3</v>
      </c>
      <c r="G96" s="55"/>
      <c r="H96" s="55">
        <v>3</v>
      </c>
      <c r="I96" s="55">
        <v>30</v>
      </c>
      <c r="J96" s="55">
        <v>0</v>
      </c>
      <c r="K96" s="55">
        <v>0</v>
      </c>
      <c r="L96" s="55">
        <v>0</v>
      </c>
      <c r="M96" s="55">
        <v>20</v>
      </c>
      <c r="N96" s="55">
        <v>10</v>
      </c>
      <c r="O96" s="55">
        <v>0</v>
      </c>
      <c r="P96" s="28"/>
    </row>
    <row r="97" spans="1:16" s="22" customFormat="1" ht="12.75">
      <c r="A97" s="25">
        <v>3</v>
      </c>
      <c r="B97" s="109" t="s">
        <v>36</v>
      </c>
      <c r="C97" s="35">
        <v>5</v>
      </c>
      <c r="D97" s="35">
        <v>5</v>
      </c>
      <c r="E97" s="35"/>
      <c r="F97" s="35">
        <f t="shared" si="7"/>
        <v>4</v>
      </c>
      <c r="G97" s="35">
        <v>4</v>
      </c>
      <c r="H97" s="35"/>
      <c r="I97" s="35">
        <v>35</v>
      </c>
      <c r="J97" s="17">
        <v>15</v>
      </c>
      <c r="K97" s="17">
        <v>20</v>
      </c>
      <c r="L97" s="17">
        <v>0</v>
      </c>
      <c r="M97" s="17">
        <v>0</v>
      </c>
      <c r="N97" s="17">
        <v>0</v>
      </c>
      <c r="O97" s="17">
        <v>0</v>
      </c>
      <c r="P97" s="21"/>
    </row>
    <row r="98" spans="1:16" s="22" customFormat="1" ht="12.75">
      <c r="A98" s="25">
        <v>4</v>
      </c>
      <c r="B98" s="25" t="s">
        <v>76</v>
      </c>
      <c r="C98" s="35">
        <v>6</v>
      </c>
      <c r="D98" s="35">
        <v>6</v>
      </c>
      <c r="E98" s="35"/>
      <c r="F98" s="35">
        <f t="shared" si="7"/>
        <v>3</v>
      </c>
      <c r="G98" s="35"/>
      <c r="H98" s="35">
        <v>3</v>
      </c>
      <c r="I98" s="35">
        <v>30</v>
      </c>
      <c r="J98" s="17">
        <v>0</v>
      </c>
      <c r="K98" s="17">
        <v>0</v>
      </c>
      <c r="L98" s="17">
        <v>0</v>
      </c>
      <c r="M98" s="17">
        <v>16</v>
      </c>
      <c r="N98" s="17">
        <v>14</v>
      </c>
      <c r="O98" s="17">
        <v>0</v>
      </c>
      <c r="P98" s="21"/>
    </row>
    <row r="99" spans="1:16" s="22" customFormat="1" ht="12.75">
      <c r="A99" s="25">
        <v>5</v>
      </c>
      <c r="B99" s="25" t="s">
        <v>77</v>
      </c>
      <c r="C99" s="17">
        <v>6</v>
      </c>
      <c r="D99" s="35">
        <v>6</v>
      </c>
      <c r="E99" s="17"/>
      <c r="F99" s="35">
        <f t="shared" si="7"/>
        <v>3</v>
      </c>
      <c r="G99" s="17"/>
      <c r="H99" s="17">
        <v>3</v>
      </c>
      <c r="I99" s="17">
        <v>30</v>
      </c>
      <c r="J99" s="17">
        <v>0</v>
      </c>
      <c r="K99" s="17">
        <v>0</v>
      </c>
      <c r="L99" s="17">
        <v>0</v>
      </c>
      <c r="M99" s="17">
        <v>16</v>
      </c>
      <c r="N99" s="17">
        <v>14</v>
      </c>
      <c r="O99" s="17">
        <v>0</v>
      </c>
      <c r="P99" s="21"/>
    </row>
    <row r="100" spans="1:16" s="22" customFormat="1" ht="12.75">
      <c r="A100" s="25">
        <v>6</v>
      </c>
      <c r="B100" s="25" t="s">
        <v>78</v>
      </c>
      <c r="C100" s="17">
        <v>6</v>
      </c>
      <c r="D100" s="17">
        <v>6</v>
      </c>
      <c r="E100" s="17"/>
      <c r="F100" s="35">
        <f t="shared" si="7"/>
        <v>3</v>
      </c>
      <c r="G100" s="17"/>
      <c r="H100" s="17">
        <v>3</v>
      </c>
      <c r="I100" s="17">
        <v>30</v>
      </c>
      <c r="J100" s="17">
        <v>0</v>
      </c>
      <c r="K100" s="17">
        <v>0</v>
      </c>
      <c r="L100" s="17">
        <v>0</v>
      </c>
      <c r="M100" s="17">
        <v>20</v>
      </c>
      <c r="N100" s="17">
        <v>10</v>
      </c>
      <c r="O100" s="17">
        <v>0</v>
      </c>
      <c r="P100" s="21"/>
    </row>
    <row r="101" spans="1:16" s="56" customFormat="1" ht="12.75">
      <c r="A101" s="25">
        <v>7</v>
      </c>
      <c r="B101" s="25" t="s">
        <v>110</v>
      </c>
      <c r="C101" s="35">
        <v>5</v>
      </c>
      <c r="D101" s="35">
        <v>5</v>
      </c>
      <c r="E101" s="35"/>
      <c r="F101" s="35">
        <f t="shared" si="7"/>
        <v>4</v>
      </c>
      <c r="G101" s="35">
        <v>4</v>
      </c>
      <c r="H101" s="35"/>
      <c r="I101" s="35">
        <v>43</v>
      </c>
      <c r="J101" s="17">
        <v>25</v>
      </c>
      <c r="K101" s="17">
        <v>18</v>
      </c>
      <c r="L101" s="17">
        <v>0</v>
      </c>
      <c r="M101" s="17">
        <v>0</v>
      </c>
      <c r="N101" s="17">
        <v>0</v>
      </c>
      <c r="O101" s="17">
        <v>0</v>
      </c>
      <c r="P101" s="53"/>
    </row>
    <row r="102" spans="1:16" s="1" customFormat="1" ht="12.75">
      <c r="A102" s="25">
        <v>8</v>
      </c>
      <c r="B102" s="25" t="s">
        <v>79</v>
      </c>
      <c r="C102" s="17"/>
      <c r="D102" s="35">
        <v>5</v>
      </c>
      <c r="E102" s="17"/>
      <c r="F102" s="17">
        <f t="shared" si="7"/>
        <v>2</v>
      </c>
      <c r="G102" s="17">
        <v>2</v>
      </c>
      <c r="H102" s="17"/>
      <c r="I102" s="17">
        <v>30</v>
      </c>
      <c r="J102" s="17">
        <v>16</v>
      </c>
      <c r="K102" s="17">
        <v>14</v>
      </c>
      <c r="L102" s="17">
        <v>0</v>
      </c>
      <c r="M102" s="17">
        <v>0</v>
      </c>
      <c r="N102" s="17">
        <v>0</v>
      </c>
      <c r="O102" s="17">
        <v>0</v>
      </c>
      <c r="P102" s="3"/>
    </row>
    <row r="103" spans="1:16" s="1" customFormat="1" ht="12.75">
      <c r="A103" s="25">
        <v>9</v>
      </c>
      <c r="B103" s="25" t="s">
        <v>23</v>
      </c>
      <c r="C103" s="17"/>
      <c r="D103" s="17">
        <v>5</v>
      </c>
      <c r="E103" s="17"/>
      <c r="F103" s="17">
        <f t="shared" si="7"/>
        <v>4</v>
      </c>
      <c r="G103" s="17">
        <v>4</v>
      </c>
      <c r="H103" s="17"/>
      <c r="I103" s="17">
        <v>28</v>
      </c>
      <c r="J103" s="26">
        <v>10</v>
      </c>
      <c r="K103" s="26">
        <v>0</v>
      </c>
      <c r="L103" s="26">
        <v>18</v>
      </c>
      <c r="M103" s="26">
        <v>0</v>
      </c>
      <c r="N103" s="26">
        <v>0</v>
      </c>
      <c r="O103" s="26">
        <v>0</v>
      </c>
      <c r="P103" s="3"/>
    </row>
    <row r="104" spans="1:16" s="1" customFormat="1" ht="12.75">
      <c r="A104" s="25">
        <f>A103+1</f>
        <v>10</v>
      </c>
      <c r="B104" s="25" t="s">
        <v>80</v>
      </c>
      <c r="C104" s="17"/>
      <c r="D104" s="35">
        <v>6</v>
      </c>
      <c r="E104" s="17"/>
      <c r="F104" s="17">
        <f t="shared" si="7"/>
        <v>1</v>
      </c>
      <c r="G104" s="17"/>
      <c r="H104" s="17">
        <v>1</v>
      </c>
      <c r="I104" s="17">
        <v>14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14</v>
      </c>
      <c r="P104" s="3"/>
    </row>
    <row r="105" spans="1:16" s="1" customFormat="1" ht="12.75">
      <c r="A105" s="3">
        <f>A104+1</f>
        <v>11</v>
      </c>
      <c r="B105" s="6" t="s">
        <v>167</v>
      </c>
      <c r="C105" s="7"/>
      <c r="D105" s="8"/>
      <c r="E105" s="7">
        <v>5</v>
      </c>
      <c r="F105" s="2">
        <f t="shared" si="7"/>
        <v>3</v>
      </c>
      <c r="G105" s="2">
        <v>3</v>
      </c>
      <c r="H105" s="2"/>
      <c r="I105" s="2">
        <v>15</v>
      </c>
      <c r="J105" s="2">
        <v>0</v>
      </c>
      <c r="K105" s="2">
        <v>15</v>
      </c>
      <c r="L105" s="2">
        <v>0</v>
      </c>
      <c r="M105" s="2">
        <v>0</v>
      </c>
      <c r="N105" s="2">
        <v>0</v>
      </c>
      <c r="O105" s="2">
        <v>0</v>
      </c>
      <c r="P105" s="3"/>
    </row>
    <row r="106" spans="1:16" s="1" customFormat="1" ht="12.75">
      <c r="A106" s="3">
        <v>12</v>
      </c>
      <c r="B106" s="6" t="s">
        <v>168</v>
      </c>
      <c r="C106" s="7"/>
      <c r="D106" s="8"/>
      <c r="E106" s="7">
        <v>6</v>
      </c>
      <c r="F106" s="2">
        <f t="shared" si="7"/>
        <v>7</v>
      </c>
      <c r="G106" s="2"/>
      <c r="H106" s="2">
        <v>7</v>
      </c>
      <c r="I106" s="2">
        <v>30</v>
      </c>
      <c r="J106" s="2">
        <v>0</v>
      </c>
      <c r="K106" s="2">
        <v>0</v>
      </c>
      <c r="L106" s="2">
        <v>0</v>
      </c>
      <c r="M106" s="2">
        <v>0</v>
      </c>
      <c r="N106" s="2">
        <v>30</v>
      </c>
      <c r="O106" s="2">
        <v>0</v>
      </c>
      <c r="P106" s="3"/>
    </row>
    <row r="107" spans="1:16" s="1" customFormat="1" ht="12.75">
      <c r="A107" s="3">
        <v>13</v>
      </c>
      <c r="B107" s="6" t="s">
        <v>81</v>
      </c>
      <c r="C107" s="7"/>
      <c r="D107" s="8">
        <v>6</v>
      </c>
      <c r="E107" s="7"/>
      <c r="F107" s="2">
        <f t="shared" si="7"/>
        <v>2</v>
      </c>
      <c r="G107" s="2"/>
      <c r="H107" s="2">
        <v>2</v>
      </c>
      <c r="I107" s="2">
        <v>28</v>
      </c>
      <c r="J107" s="2">
        <v>0</v>
      </c>
      <c r="K107" s="2">
        <v>0</v>
      </c>
      <c r="L107" s="2">
        <v>0</v>
      </c>
      <c r="M107" s="2">
        <v>18</v>
      </c>
      <c r="N107" s="2">
        <v>10</v>
      </c>
      <c r="O107" s="2">
        <v>0</v>
      </c>
      <c r="P107" s="3"/>
    </row>
    <row r="108" spans="1:16" s="1" customFormat="1" ht="12.75">
      <c r="A108" s="3"/>
      <c r="B108" s="3"/>
      <c r="C108" s="2"/>
      <c r="D108" s="2"/>
      <c r="E108" s="2"/>
      <c r="F108" s="29"/>
      <c r="G108" s="2"/>
      <c r="H108" s="2"/>
      <c r="I108" s="2"/>
      <c r="J108" s="2"/>
      <c r="K108" s="2"/>
      <c r="L108" s="2"/>
      <c r="M108" s="2"/>
      <c r="N108" s="2"/>
      <c r="O108" s="2"/>
      <c r="P108" s="3"/>
    </row>
    <row r="109" spans="1:16" s="1" customFormat="1" ht="12.75">
      <c r="A109" s="3"/>
      <c r="B109" s="38" t="s">
        <v>39</v>
      </c>
      <c r="C109" s="2"/>
      <c r="D109" s="2"/>
      <c r="E109" s="2"/>
      <c r="F109" s="29"/>
      <c r="G109" s="2"/>
      <c r="H109" s="2"/>
      <c r="I109" s="2"/>
      <c r="J109" s="2"/>
      <c r="K109" s="2"/>
      <c r="L109" s="2"/>
      <c r="M109" s="2"/>
      <c r="N109" s="2"/>
      <c r="O109" s="2"/>
      <c r="P109" s="3"/>
    </row>
    <row r="110" spans="1:16" s="47" customFormat="1" ht="25.5">
      <c r="A110" s="43">
        <v>14</v>
      </c>
      <c r="B110" s="44" t="s">
        <v>82</v>
      </c>
      <c r="C110" s="45">
        <v>5</v>
      </c>
      <c r="D110" s="45">
        <v>5</v>
      </c>
      <c r="E110" s="45"/>
      <c r="F110" s="45">
        <f aca="true" t="shared" si="8" ref="F110:F117">G110+H110</f>
        <v>3</v>
      </c>
      <c r="G110" s="45">
        <v>3</v>
      </c>
      <c r="H110" s="45"/>
      <c r="I110" s="45">
        <v>60</v>
      </c>
      <c r="J110" s="45">
        <v>15</v>
      </c>
      <c r="K110" s="45">
        <v>45</v>
      </c>
      <c r="L110" s="45">
        <v>0</v>
      </c>
      <c r="M110" s="45">
        <v>0</v>
      </c>
      <c r="N110" s="45">
        <v>0</v>
      </c>
      <c r="O110" s="45">
        <v>0</v>
      </c>
      <c r="P110" s="43"/>
    </row>
    <row r="111" spans="1:16" s="1" customFormat="1" ht="12.75">
      <c r="A111" s="3">
        <v>15</v>
      </c>
      <c r="B111" s="3" t="s">
        <v>83</v>
      </c>
      <c r="C111" s="2"/>
      <c r="D111" s="2">
        <v>5</v>
      </c>
      <c r="E111" s="2"/>
      <c r="F111" s="2">
        <f t="shared" si="8"/>
        <v>2</v>
      </c>
      <c r="G111" s="2">
        <v>2</v>
      </c>
      <c r="H111" s="2"/>
      <c r="I111" s="2">
        <v>15</v>
      </c>
      <c r="J111" s="2">
        <v>15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3"/>
    </row>
    <row r="112" spans="1:16" s="1" customFormat="1" ht="12.75">
      <c r="A112" s="3">
        <v>16</v>
      </c>
      <c r="B112" s="3" t="s">
        <v>84</v>
      </c>
      <c r="C112" s="2"/>
      <c r="D112" s="2">
        <v>5</v>
      </c>
      <c r="E112" s="2"/>
      <c r="F112" s="2">
        <f t="shared" si="8"/>
        <v>2</v>
      </c>
      <c r="G112" s="2">
        <v>2</v>
      </c>
      <c r="H112" s="2"/>
      <c r="I112" s="2">
        <v>15</v>
      </c>
      <c r="J112" s="2">
        <v>15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3"/>
    </row>
    <row r="113" spans="1:16" s="121" customFormat="1" ht="12.75">
      <c r="A113" s="114">
        <v>17</v>
      </c>
      <c r="B113" s="114" t="s">
        <v>85</v>
      </c>
      <c r="C113" s="115"/>
      <c r="D113" s="115">
        <v>5</v>
      </c>
      <c r="E113" s="115"/>
      <c r="F113" s="115">
        <f t="shared" si="8"/>
        <v>2</v>
      </c>
      <c r="G113" s="115">
        <v>2</v>
      </c>
      <c r="H113" s="115"/>
      <c r="I113" s="115">
        <v>30</v>
      </c>
      <c r="J113" s="115">
        <v>0</v>
      </c>
      <c r="K113" s="115">
        <v>0</v>
      </c>
      <c r="L113" s="115">
        <v>30</v>
      </c>
      <c r="M113" s="115">
        <v>0</v>
      </c>
      <c r="N113" s="115">
        <v>0</v>
      </c>
      <c r="O113" s="115">
        <v>0</v>
      </c>
      <c r="P113" s="114" t="s">
        <v>157</v>
      </c>
    </row>
    <row r="114" spans="1:16" s="1" customFormat="1" ht="12.75">
      <c r="A114" s="3">
        <v>18</v>
      </c>
      <c r="B114" s="3" t="s">
        <v>104</v>
      </c>
      <c r="C114" s="2"/>
      <c r="D114" s="2">
        <v>6</v>
      </c>
      <c r="E114" s="2"/>
      <c r="F114" s="2">
        <f t="shared" si="8"/>
        <v>2</v>
      </c>
      <c r="G114" s="2"/>
      <c r="H114" s="2">
        <v>2</v>
      </c>
      <c r="I114" s="2">
        <v>15</v>
      </c>
      <c r="J114" s="2">
        <v>0</v>
      </c>
      <c r="K114" s="2">
        <v>0</v>
      </c>
      <c r="L114" s="2">
        <v>0</v>
      </c>
      <c r="M114" s="2">
        <v>15</v>
      </c>
      <c r="N114" s="2">
        <v>0</v>
      </c>
      <c r="O114" s="2">
        <v>0</v>
      </c>
      <c r="P114" s="3"/>
    </row>
    <row r="115" spans="1:16" s="1" customFormat="1" ht="12.75">
      <c r="A115" s="3">
        <v>19</v>
      </c>
      <c r="B115" s="3" t="s">
        <v>86</v>
      </c>
      <c r="C115" s="2"/>
      <c r="D115" s="2">
        <v>6</v>
      </c>
      <c r="E115" s="2"/>
      <c r="F115" s="2">
        <f t="shared" si="8"/>
        <v>2</v>
      </c>
      <c r="G115" s="2"/>
      <c r="H115" s="2">
        <v>2</v>
      </c>
      <c r="I115" s="2">
        <v>15</v>
      </c>
      <c r="J115" s="2">
        <v>0</v>
      </c>
      <c r="K115" s="2">
        <v>0</v>
      </c>
      <c r="L115" s="2">
        <v>0</v>
      </c>
      <c r="M115" s="2">
        <v>15</v>
      </c>
      <c r="N115" s="2">
        <v>0</v>
      </c>
      <c r="O115" s="2">
        <v>0</v>
      </c>
      <c r="P115" s="3"/>
    </row>
    <row r="116" spans="1:16" s="1" customFormat="1" ht="12.75">
      <c r="A116" s="3">
        <v>20</v>
      </c>
      <c r="B116" s="3" t="s">
        <v>115</v>
      </c>
      <c r="C116" s="2"/>
      <c r="D116" s="2">
        <v>6</v>
      </c>
      <c r="E116" s="2"/>
      <c r="F116" s="2">
        <f t="shared" si="8"/>
        <v>2</v>
      </c>
      <c r="G116" s="2"/>
      <c r="H116" s="2">
        <v>2</v>
      </c>
      <c r="I116" s="2">
        <v>30</v>
      </c>
      <c r="J116" s="2">
        <v>0</v>
      </c>
      <c r="K116" s="2">
        <v>0</v>
      </c>
      <c r="L116" s="2">
        <v>0</v>
      </c>
      <c r="M116" s="2">
        <v>30</v>
      </c>
      <c r="N116" s="2">
        <v>0</v>
      </c>
      <c r="O116" s="2">
        <v>0</v>
      </c>
      <c r="P116" s="3"/>
    </row>
    <row r="117" spans="1:16" s="1" customFormat="1" ht="12.75">
      <c r="A117" s="3">
        <v>21</v>
      </c>
      <c r="B117" s="3" t="s">
        <v>87</v>
      </c>
      <c r="C117" s="2"/>
      <c r="D117" s="2">
        <v>6</v>
      </c>
      <c r="E117" s="2"/>
      <c r="F117" s="2">
        <f t="shared" si="8"/>
        <v>2</v>
      </c>
      <c r="G117" s="2"/>
      <c r="H117" s="2">
        <v>2</v>
      </c>
      <c r="I117" s="2">
        <v>15</v>
      </c>
      <c r="J117" s="2">
        <v>0</v>
      </c>
      <c r="K117" s="2">
        <v>0</v>
      </c>
      <c r="L117" s="2">
        <v>0</v>
      </c>
      <c r="M117" s="2">
        <v>15</v>
      </c>
      <c r="N117" s="2">
        <v>0</v>
      </c>
      <c r="O117" s="2">
        <v>0</v>
      </c>
      <c r="P117" s="3"/>
    </row>
    <row r="118" spans="1:16" s="13" customFormat="1" ht="12.75">
      <c r="A118" s="11"/>
      <c r="B118" s="11" t="s">
        <v>17</v>
      </c>
      <c r="C118" s="12">
        <f>COUNT(C95:C117)</f>
        <v>8</v>
      </c>
      <c r="D118" s="11"/>
      <c r="E118" s="11"/>
      <c r="F118" s="12">
        <f aca="true" t="shared" si="9" ref="F118:O118">SUM(F95:F117)</f>
        <v>60</v>
      </c>
      <c r="G118" s="12">
        <f t="shared" si="9"/>
        <v>30</v>
      </c>
      <c r="H118" s="12">
        <f t="shared" si="9"/>
        <v>30</v>
      </c>
      <c r="I118" s="12">
        <f t="shared" si="9"/>
        <v>568</v>
      </c>
      <c r="J118" s="12">
        <f t="shared" si="9"/>
        <v>126</v>
      </c>
      <c r="K118" s="12">
        <f t="shared" si="9"/>
        <v>112</v>
      </c>
      <c r="L118" s="12">
        <f t="shared" si="9"/>
        <v>63</v>
      </c>
      <c r="M118" s="12">
        <f t="shared" si="9"/>
        <v>165</v>
      </c>
      <c r="N118" s="12">
        <f t="shared" si="9"/>
        <v>88</v>
      </c>
      <c r="O118" s="12">
        <f t="shared" si="9"/>
        <v>14</v>
      </c>
      <c r="P118" s="11"/>
    </row>
    <row r="119" spans="2:16" s="15" customFormat="1" ht="12.75">
      <c r="B119" s="15" t="s">
        <v>35</v>
      </c>
      <c r="J119" s="123">
        <f>SUM(J118:L118)</f>
        <v>301</v>
      </c>
      <c r="K119" s="123"/>
      <c r="L119" s="123"/>
      <c r="M119" s="123">
        <f>SUM(M118:O118)</f>
        <v>267</v>
      </c>
      <c r="N119" s="123"/>
      <c r="O119" s="123"/>
      <c r="P119" s="14"/>
    </row>
    <row r="120" spans="2:16" s="15" customFormat="1" ht="12.75">
      <c r="B120" s="73" t="s">
        <v>130</v>
      </c>
      <c r="C120" s="19"/>
      <c r="D120" s="19"/>
      <c r="E120" s="19"/>
      <c r="F120" s="76">
        <f>SUM(F95:F107)</f>
        <v>43</v>
      </c>
      <c r="G120" s="76">
        <f>SUM(G95:G107)</f>
        <v>21</v>
      </c>
      <c r="H120" s="76">
        <f>SUM(H95:H107)</f>
        <v>22</v>
      </c>
      <c r="I120" s="64"/>
      <c r="J120" s="64"/>
      <c r="K120" s="41"/>
      <c r="L120" s="41"/>
      <c r="M120" s="41"/>
      <c r="N120" s="41"/>
      <c r="O120" s="41"/>
      <c r="P120" s="14"/>
    </row>
    <row r="121" spans="2:16" s="15" customFormat="1" ht="12.75">
      <c r="B121" s="73" t="s">
        <v>134</v>
      </c>
      <c r="C121" s="72"/>
      <c r="D121" s="72"/>
      <c r="E121" s="72"/>
      <c r="F121" s="76">
        <f>SUM(F110:F117)</f>
        <v>17</v>
      </c>
      <c r="G121" s="76">
        <f>SUM(G110:G117)</f>
        <v>9</v>
      </c>
      <c r="H121" s="76">
        <f>SUM(H110:H117)</f>
        <v>8</v>
      </c>
      <c r="I121" s="64"/>
      <c r="J121" s="64"/>
      <c r="K121" s="66"/>
      <c r="L121" s="41"/>
      <c r="M121" s="41"/>
      <c r="N121" s="41"/>
      <c r="O121" s="41"/>
      <c r="P121" s="14"/>
    </row>
    <row r="122" spans="2:16" s="15" customFormat="1" ht="12.75">
      <c r="B122" s="65"/>
      <c r="C122" s="19"/>
      <c r="D122" s="19"/>
      <c r="E122" s="19"/>
      <c r="F122" s="66"/>
      <c r="G122" s="66"/>
      <c r="H122" s="66"/>
      <c r="I122" s="64"/>
      <c r="J122" s="64"/>
      <c r="K122" s="41"/>
      <c r="L122" s="41"/>
      <c r="M122" s="41"/>
      <c r="N122" s="41"/>
      <c r="O122" s="41"/>
      <c r="P122" s="14"/>
    </row>
    <row r="123" spans="2:16" s="15" customFormat="1" ht="12.75">
      <c r="B123" s="124"/>
      <c r="C123" s="125"/>
      <c r="D123" s="125"/>
      <c r="E123" s="125"/>
      <c r="F123"/>
      <c r="G123"/>
      <c r="H123"/>
      <c r="I123"/>
      <c r="J123"/>
      <c r="K123"/>
      <c r="L123"/>
      <c r="M123"/>
      <c r="N123"/>
      <c r="O123"/>
      <c r="P123" s="14"/>
    </row>
    <row r="124" spans="1:16" s="15" customFormat="1" ht="12.75">
      <c r="A124" s="90"/>
      <c r="B124" s="110" t="s">
        <v>147</v>
      </c>
      <c r="C124" s="103"/>
      <c r="D124" s="103"/>
      <c r="E124" s="103"/>
      <c r="F124" s="103">
        <f>SUM(F95:F96)</f>
        <v>7</v>
      </c>
      <c r="G124" s="103">
        <f aca="true" t="shared" si="10" ref="G124:O124">SUM(G95:G96)</f>
        <v>4</v>
      </c>
      <c r="H124" s="103">
        <f t="shared" si="10"/>
        <v>3</v>
      </c>
      <c r="I124" s="103">
        <f t="shared" si="10"/>
        <v>60</v>
      </c>
      <c r="J124" s="103">
        <f t="shared" si="10"/>
        <v>15</v>
      </c>
      <c r="K124" s="103">
        <f t="shared" si="10"/>
        <v>0</v>
      </c>
      <c r="L124" s="103">
        <f t="shared" si="10"/>
        <v>15</v>
      </c>
      <c r="M124" s="103">
        <f t="shared" si="10"/>
        <v>20</v>
      </c>
      <c r="N124" s="103">
        <f t="shared" si="10"/>
        <v>10</v>
      </c>
      <c r="O124" s="103">
        <f t="shared" si="10"/>
        <v>0</v>
      </c>
      <c r="P124" s="95"/>
    </row>
    <row r="125" spans="2:16" s="15" customFormat="1" ht="12.75">
      <c r="B125" s="116" t="s">
        <v>171</v>
      </c>
      <c r="C125" s="113"/>
      <c r="D125" s="113"/>
      <c r="E125" s="113"/>
      <c r="F125" s="113">
        <f>F113</f>
        <v>2</v>
      </c>
      <c r="G125" s="113">
        <f aca="true" t="shared" si="11" ref="G125:O125">G113</f>
        <v>2</v>
      </c>
      <c r="H125" s="113">
        <f t="shared" si="11"/>
        <v>0</v>
      </c>
      <c r="I125" s="113">
        <f t="shared" si="11"/>
        <v>30</v>
      </c>
      <c r="J125" s="113">
        <f t="shared" si="11"/>
        <v>0</v>
      </c>
      <c r="K125" s="113">
        <f t="shared" si="11"/>
        <v>0</v>
      </c>
      <c r="L125" s="113">
        <f t="shared" si="11"/>
        <v>30</v>
      </c>
      <c r="M125" s="113">
        <f t="shared" si="11"/>
        <v>0</v>
      </c>
      <c r="N125" s="113">
        <f t="shared" si="11"/>
        <v>0</v>
      </c>
      <c r="O125" s="113">
        <f t="shared" si="11"/>
        <v>0</v>
      </c>
      <c r="P125" s="14"/>
    </row>
    <row r="126" spans="2:16" s="15" customFormat="1" ht="12.75">
      <c r="B126" s="37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 s="14"/>
    </row>
    <row r="127" spans="9:16" s="15" customFormat="1" ht="12.75">
      <c r="I127" s="63"/>
      <c r="J127" s="63"/>
      <c r="K127" s="41"/>
      <c r="L127" s="41"/>
      <c r="M127" s="41"/>
      <c r="N127" s="41"/>
      <c r="O127" s="41"/>
      <c r="P127" s="14"/>
    </row>
    <row r="128" spans="9:16" s="15" customFormat="1" ht="12.75">
      <c r="I128" s="63"/>
      <c r="J128" s="63"/>
      <c r="K128" s="41"/>
      <c r="L128" s="41"/>
      <c r="M128" s="41"/>
      <c r="N128" s="41"/>
      <c r="O128" s="41"/>
      <c r="P128" s="14"/>
    </row>
    <row r="131" spans="2:6" ht="12.75">
      <c r="B131" s="77" t="s">
        <v>123</v>
      </c>
      <c r="C131" s="13"/>
      <c r="D131" s="13"/>
      <c r="E131" s="13"/>
      <c r="F131" s="13">
        <f>F132+F133</f>
        <v>180</v>
      </c>
    </row>
    <row r="132" spans="2:6" s="23" customFormat="1" ht="12.75">
      <c r="B132" s="39" t="s">
        <v>137</v>
      </c>
      <c r="C132" s="13"/>
      <c r="D132" s="13"/>
      <c r="E132" s="13"/>
      <c r="F132" s="13">
        <f>F28+F77+F120</f>
        <v>145</v>
      </c>
    </row>
    <row r="133" spans="2:6" ht="12.75">
      <c r="B133" s="39" t="s">
        <v>138</v>
      </c>
      <c r="C133" s="13"/>
      <c r="D133" s="13"/>
      <c r="E133" s="13"/>
      <c r="F133" s="13">
        <f>F78+F121</f>
        <v>35</v>
      </c>
    </row>
    <row r="135" spans="1:8" ht="12.75">
      <c r="A135" s="20"/>
      <c r="B135" s="78"/>
      <c r="C135" s="27"/>
      <c r="D135" s="86"/>
      <c r="E135" s="27"/>
      <c r="F135" s="13"/>
      <c r="G135" s="13"/>
      <c r="H135" s="13"/>
    </row>
    <row r="136" spans="4:5" ht="12.75">
      <c r="D136" s="37"/>
      <c r="E136" s="85"/>
    </row>
    <row r="137" spans="2:8" ht="12.75">
      <c r="B137" s="39"/>
      <c r="C137" s="40"/>
      <c r="D137" s="37"/>
      <c r="E137" s="37"/>
      <c r="F137" s="37" t="s">
        <v>34</v>
      </c>
      <c r="G137" s="37"/>
      <c r="H137" s="37"/>
    </row>
    <row r="138" spans="1:16" s="33" customFormat="1" ht="12.75">
      <c r="A138" s="89"/>
      <c r="B138" s="110" t="s">
        <v>147</v>
      </c>
      <c r="C138" s="103"/>
      <c r="D138" s="103"/>
      <c r="E138" s="103"/>
      <c r="F138" s="103">
        <f>+F30+F80+F124</f>
        <v>71</v>
      </c>
      <c r="G138" s="103">
        <f aca="true" t="shared" si="12" ref="G138:O138">+G30+G80+G124</f>
        <v>35</v>
      </c>
      <c r="H138" s="103">
        <f t="shared" si="12"/>
        <v>36</v>
      </c>
      <c r="I138" s="103">
        <f t="shared" si="12"/>
        <v>560</v>
      </c>
      <c r="J138" s="103">
        <f t="shared" si="12"/>
        <v>170</v>
      </c>
      <c r="K138" s="103">
        <f t="shared" si="12"/>
        <v>109</v>
      </c>
      <c r="L138" s="103">
        <f t="shared" si="12"/>
        <v>15</v>
      </c>
      <c r="M138" s="103">
        <f t="shared" si="12"/>
        <v>140</v>
      </c>
      <c r="N138" s="103">
        <f t="shared" si="12"/>
        <v>111</v>
      </c>
      <c r="O138" s="103">
        <f t="shared" si="12"/>
        <v>15</v>
      </c>
      <c r="P138" s="95"/>
    </row>
    <row r="139" spans="2:16" s="23" customFormat="1" ht="12.75">
      <c r="B139" s="116" t="s">
        <v>171</v>
      </c>
      <c r="C139" s="113"/>
      <c r="D139" s="113"/>
      <c r="E139" s="113"/>
      <c r="F139" s="113">
        <f>F125</f>
        <v>2</v>
      </c>
      <c r="G139" s="113">
        <f aca="true" t="shared" si="13" ref="G139:O139">G125</f>
        <v>2</v>
      </c>
      <c r="H139" s="113">
        <f t="shared" si="13"/>
        <v>0</v>
      </c>
      <c r="I139" s="113">
        <f t="shared" si="13"/>
        <v>30</v>
      </c>
      <c r="J139" s="113">
        <f t="shared" si="13"/>
        <v>0</v>
      </c>
      <c r="K139" s="113">
        <f t="shared" si="13"/>
        <v>0</v>
      </c>
      <c r="L139" s="113">
        <f t="shared" si="13"/>
        <v>30</v>
      </c>
      <c r="M139" s="113">
        <f t="shared" si="13"/>
        <v>0</v>
      </c>
      <c r="N139" s="113">
        <f t="shared" si="13"/>
        <v>0</v>
      </c>
      <c r="O139" s="113">
        <f t="shared" si="13"/>
        <v>0</v>
      </c>
      <c r="P139" s="20"/>
    </row>
    <row r="140" spans="1:16" s="34" customFormat="1" ht="12.75">
      <c r="A140" s="91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5"/>
    </row>
    <row r="141" s="34" customFormat="1" ht="12.75"/>
    <row r="142" s="34" customFormat="1" ht="12.75"/>
    <row r="143" s="34" customFormat="1" ht="12.75"/>
    <row r="144" spans="2:15" ht="12.75">
      <c r="B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</row>
    <row r="145" spans="2:15" ht="12.75">
      <c r="B145" s="41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</row>
    <row r="146" spans="2:15" ht="12.75">
      <c r="B146" s="41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</row>
    <row r="148" spans="2:10" ht="12.75">
      <c r="B148" s="41" t="s">
        <v>100</v>
      </c>
      <c r="C148" s="15"/>
      <c r="D148" s="39" t="s">
        <v>139</v>
      </c>
      <c r="E148" s="15"/>
      <c r="F148" s="15"/>
      <c r="G148" s="15"/>
      <c r="H148" s="15"/>
      <c r="I148" s="39" t="s">
        <v>140</v>
      </c>
      <c r="J148" s="15"/>
    </row>
    <row r="149" spans="2:10" ht="12.75">
      <c r="B149" s="15"/>
      <c r="C149" s="42" t="s">
        <v>38</v>
      </c>
      <c r="D149" s="42" t="s">
        <v>32</v>
      </c>
      <c r="E149" s="37" t="s">
        <v>141</v>
      </c>
      <c r="F149" s="42" t="s">
        <v>32</v>
      </c>
      <c r="G149" s="42"/>
      <c r="H149" s="42"/>
      <c r="I149" s="37" t="s">
        <v>141</v>
      </c>
      <c r="J149" s="42" t="s">
        <v>32</v>
      </c>
    </row>
    <row r="150" spans="2:10" ht="12.75">
      <c r="B150" s="41" t="s">
        <v>40</v>
      </c>
      <c r="C150" s="15">
        <f>+E150+I150</f>
        <v>822</v>
      </c>
      <c r="D150" s="60">
        <f>+C150/C$153</f>
        <v>0.45666666666666667</v>
      </c>
      <c r="E150" s="15">
        <f>SUM(J12:J25)+SUM(M12:M25)+SUM(J49:J63)+SUM(M49:M63)+SUM(J95:J107)+SUM(M95:M107)</f>
        <v>552</v>
      </c>
      <c r="F150" s="60">
        <f>+E150/E$153</f>
        <v>0.4088888888888889</v>
      </c>
      <c r="G150" s="60"/>
      <c r="H150" s="60"/>
      <c r="I150" s="61">
        <f>SUM(J65:J72)+SUM(M65:M72)+SUM(J110:J117)+SUM(M110:M117)</f>
        <v>270</v>
      </c>
      <c r="J150" s="60">
        <f>+I150/I$153</f>
        <v>0.6</v>
      </c>
    </row>
    <row r="151" spans="2:10" ht="12.75">
      <c r="B151" s="41" t="s">
        <v>41</v>
      </c>
      <c r="C151" s="15">
        <f>+E151+I151</f>
        <v>842</v>
      </c>
      <c r="D151" s="60">
        <f>+C151/C$153</f>
        <v>0.4677777777777778</v>
      </c>
      <c r="E151" s="15">
        <f>SUM(K12:K25)+SUM(N12:N25)+SUM(K49:K63)+SUM(N49:N63)+SUM(K95:K107)+SUM(N95:N107)</f>
        <v>692</v>
      </c>
      <c r="F151" s="60">
        <f>+E151/E$153</f>
        <v>0.5125925925925926</v>
      </c>
      <c r="G151" s="60"/>
      <c r="H151" s="60"/>
      <c r="I151" s="61">
        <f>SUM(K65:K72)+SUM(N65:N72)+SUM(K110:K117)+SUM(N110:N117)</f>
        <v>150</v>
      </c>
      <c r="J151" s="60">
        <f>+I151/I$153</f>
        <v>0.3333333333333333</v>
      </c>
    </row>
    <row r="152" spans="2:10" ht="12.75">
      <c r="B152" s="41" t="s">
        <v>42</v>
      </c>
      <c r="C152" s="15">
        <f>+E152+I152</f>
        <v>136</v>
      </c>
      <c r="D152" s="60">
        <f>+C152/C$153</f>
        <v>0.07555555555555556</v>
      </c>
      <c r="E152" s="15">
        <f>SUM(L12:L25)+SUM(O12:O25)+SUM(L49:L63)+SUM(O49:O63)+SUM(L95:L107)+SUM(O95:O107)</f>
        <v>106</v>
      </c>
      <c r="F152" s="60">
        <f>+E152/E$153</f>
        <v>0.07851851851851852</v>
      </c>
      <c r="G152" s="60"/>
      <c r="H152" s="60"/>
      <c r="I152" s="61">
        <f>SUM(L65:L72)+SUM(O65:O72)+SUM(L110:L117)+SUM(O110:O117)</f>
        <v>30</v>
      </c>
      <c r="J152" s="60">
        <f>+I152/I$153</f>
        <v>0.06666666666666667</v>
      </c>
    </row>
    <row r="153" spans="2:10" ht="12.75">
      <c r="B153" s="41" t="s">
        <v>38</v>
      </c>
      <c r="C153" s="15">
        <f>+E153+I153</f>
        <v>1800</v>
      </c>
      <c r="D153" s="60">
        <f>+C153/C$153</f>
        <v>1</v>
      </c>
      <c r="E153" s="15">
        <f>SUM(E150:E152)</f>
        <v>1350</v>
      </c>
      <c r="F153" s="60">
        <f>+E153/E$153</f>
        <v>1</v>
      </c>
      <c r="G153" s="60"/>
      <c r="H153" s="60"/>
      <c r="I153" s="61">
        <f>+SUM(I150:I152)</f>
        <v>450</v>
      </c>
      <c r="J153" s="60">
        <f>+I153/I$153</f>
        <v>1</v>
      </c>
    </row>
    <row r="157" spans="3:4" ht="12.75">
      <c r="C157" s="70" t="s">
        <v>34</v>
      </c>
      <c r="D157" s="70" t="s">
        <v>32</v>
      </c>
    </row>
    <row r="158" spans="1:4" ht="12.75">
      <c r="A158" s="1"/>
      <c r="B158" s="13" t="s">
        <v>114</v>
      </c>
      <c r="C158" s="79">
        <f>+SUM(C159:C164)</f>
        <v>67</v>
      </c>
      <c r="D158" s="80">
        <f>(C158/180)*100</f>
        <v>37.22222222222222</v>
      </c>
    </row>
    <row r="159" spans="2:3" ht="12.75">
      <c r="B159" s="83" t="s">
        <v>105</v>
      </c>
      <c r="C159">
        <v>16</v>
      </c>
    </row>
    <row r="160" spans="2:3" ht="25.5">
      <c r="B160" s="84" t="s">
        <v>107</v>
      </c>
      <c r="C160" s="52">
        <v>3</v>
      </c>
    </row>
    <row r="161" spans="2:3" ht="12.75">
      <c r="B161" s="83" t="s">
        <v>173</v>
      </c>
      <c r="C161">
        <v>10</v>
      </c>
    </row>
    <row r="162" spans="2:3" ht="12.75">
      <c r="B162" s="83" t="s">
        <v>122</v>
      </c>
      <c r="C162">
        <v>1</v>
      </c>
    </row>
    <row r="163" spans="2:3" ht="12.75">
      <c r="B163" s="83" t="s">
        <v>144</v>
      </c>
      <c r="C163">
        <v>35</v>
      </c>
    </row>
    <row r="164" spans="2:3" ht="12.75">
      <c r="B164" s="83" t="s">
        <v>20</v>
      </c>
      <c r="C164">
        <v>2</v>
      </c>
    </row>
    <row r="167" ht="28.5">
      <c r="B167" s="100" t="s">
        <v>148</v>
      </c>
    </row>
    <row r="168" spans="1:3" ht="45">
      <c r="A168" s="97"/>
      <c r="B168" s="98" t="s">
        <v>149</v>
      </c>
      <c r="C168" s="99">
        <v>180</v>
      </c>
    </row>
    <row r="169" spans="1:3" ht="15">
      <c r="A169" s="97"/>
      <c r="B169" s="96" t="s">
        <v>150</v>
      </c>
      <c r="C169" s="99">
        <v>71</v>
      </c>
    </row>
    <row r="170" spans="1:3" ht="30">
      <c r="A170" s="97"/>
      <c r="B170" s="96" t="s">
        <v>152</v>
      </c>
      <c r="C170" s="99">
        <v>2</v>
      </c>
    </row>
    <row r="171" spans="1:3" ht="75">
      <c r="A171" s="97"/>
      <c r="B171" s="96" t="s">
        <v>151</v>
      </c>
      <c r="C171" s="99">
        <v>0</v>
      </c>
    </row>
    <row r="172" spans="2:3" ht="38.25">
      <c r="B172" s="97" t="s">
        <v>153</v>
      </c>
      <c r="C172" s="85">
        <v>2</v>
      </c>
    </row>
  </sheetData>
  <sheetProtection/>
  <mergeCells count="53">
    <mergeCell ref="E93:E94"/>
    <mergeCell ref="G93:G94"/>
    <mergeCell ref="H93:H94"/>
    <mergeCell ref="F92:H92"/>
    <mergeCell ref="D10:D11"/>
    <mergeCell ref="I10:I11"/>
    <mergeCell ref="F9:H9"/>
    <mergeCell ref="E10:E11"/>
    <mergeCell ref="G10:G11"/>
    <mergeCell ref="C47:C48"/>
    <mergeCell ref="D47:D48"/>
    <mergeCell ref="E47:E48"/>
    <mergeCell ref="H47:H48"/>
    <mergeCell ref="G47:G48"/>
    <mergeCell ref="D30:E30"/>
    <mergeCell ref="P9:P11"/>
    <mergeCell ref="F10:F11"/>
    <mergeCell ref="J10:L10"/>
    <mergeCell ref="M10:O10"/>
    <mergeCell ref="H10:H11"/>
    <mergeCell ref="A9:A11"/>
    <mergeCell ref="B9:B11"/>
    <mergeCell ref="C9:E9"/>
    <mergeCell ref="I9:O9"/>
    <mergeCell ref="C10:C11"/>
    <mergeCell ref="P46:P48"/>
    <mergeCell ref="F47:F48"/>
    <mergeCell ref="J47:L47"/>
    <mergeCell ref="M47:O47"/>
    <mergeCell ref="B46:B48"/>
    <mergeCell ref="C46:E46"/>
    <mergeCell ref="F46:H46"/>
    <mergeCell ref="I47:I48"/>
    <mergeCell ref="A92:A94"/>
    <mergeCell ref="B92:B94"/>
    <mergeCell ref="C92:E92"/>
    <mergeCell ref="I92:O92"/>
    <mergeCell ref="J27:L27"/>
    <mergeCell ref="M27:O27"/>
    <mergeCell ref="L74:N74"/>
    <mergeCell ref="I46:O46"/>
    <mergeCell ref="A46:A48"/>
    <mergeCell ref="I74:K74"/>
    <mergeCell ref="J119:L119"/>
    <mergeCell ref="M119:O119"/>
    <mergeCell ref="B123:E123"/>
    <mergeCell ref="P92:P94"/>
    <mergeCell ref="F93:F94"/>
    <mergeCell ref="J93:L93"/>
    <mergeCell ref="M93:O93"/>
    <mergeCell ref="I93:I94"/>
    <mergeCell ref="C93:C94"/>
    <mergeCell ref="D93:D9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5"/>
  <sheetViews>
    <sheetView workbookViewId="0" topLeftCell="A139">
      <selection activeCell="H156" sqref="H156"/>
    </sheetView>
  </sheetViews>
  <sheetFormatPr defaultColWidth="9.00390625" defaultRowHeight="12.75"/>
  <cols>
    <col min="1" max="1" width="2.75390625" style="0" customWidth="1"/>
    <col min="2" max="2" width="35.75390625" style="0" customWidth="1"/>
    <col min="3" max="6" width="7.25390625" style="0" customWidth="1"/>
    <col min="7" max="8" width="3.75390625" style="0" customWidth="1"/>
    <col min="9" max="15" width="7.25390625" style="0" customWidth="1"/>
    <col min="16" max="16" width="13.75390625" style="0" customWidth="1"/>
    <col min="17" max="17" width="10.25390625" style="0" bestFit="1" customWidth="1"/>
  </cols>
  <sheetData>
    <row r="1" s="69" customFormat="1" ht="15.75">
      <c r="A1" s="69" t="s">
        <v>160</v>
      </c>
    </row>
    <row r="3" spans="2:13" ht="12.75">
      <c r="B3" s="15" t="s">
        <v>121</v>
      </c>
      <c r="D3" s="15"/>
      <c r="E3" s="20" t="s">
        <v>27</v>
      </c>
      <c r="F3" s="20" t="s">
        <v>0</v>
      </c>
      <c r="G3" s="20"/>
      <c r="H3" s="20"/>
      <c r="I3" s="20"/>
      <c r="J3" s="15"/>
      <c r="K3" s="15"/>
      <c r="L3" s="15"/>
      <c r="M3" s="15"/>
    </row>
    <row r="4" spans="2:13" ht="12.75">
      <c r="B4" t="s">
        <v>159</v>
      </c>
      <c r="D4" s="15"/>
      <c r="E4" s="59">
        <f>I4/I7</f>
        <v>0.4074074074074074</v>
      </c>
      <c r="F4" s="20" t="s">
        <v>29</v>
      </c>
      <c r="G4" s="20"/>
      <c r="H4" s="20"/>
      <c r="I4" s="20">
        <f>J26+M26</f>
        <v>231</v>
      </c>
      <c r="J4" s="15"/>
      <c r="K4" s="15"/>
      <c r="L4" s="15"/>
      <c r="M4" s="15"/>
    </row>
    <row r="5" spans="2:13" ht="12.75">
      <c r="B5" t="s">
        <v>43</v>
      </c>
      <c r="D5" s="15"/>
      <c r="E5" s="59">
        <f>I5/I7</f>
        <v>0.5396825396825397</v>
      </c>
      <c r="F5" s="20" t="s">
        <v>30</v>
      </c>
      <c r="G5" s="20"/>
      <c r="H5" s="20"/>
      <c r="I5" s="20">
        <f>K26+N26</f>
        <v>306</v>
      </c>
      <c r="J5" s="15"/>
      <c r="K5" s="15"/>
      <c r="L5" s="15"/>
      <c r="M5" s="15"/>
    </row>
    <row r="6" spans="2:13" ht="12.75">
      <c r="B6" t="s">
        <v>1</v>
      </c>
      <c r="D6" s="15"/>
      <c r="E6" s="59">
        <f>I6/I7</f>
        <v>0.05291005291005291</v>
      </c>
      <c r="F6" s="20" t="s">
        <v>31</v>
      </c>
      <c r="G6" s="20"/>
      <c r="H6" s="20"/>
      <c r="I6" s="20">
        <f>L26+O26</f>
        <v>30</v>
      </c>
      <c r="J6" s="15"/>
      <c r="K6" s="15"/>
      <c r="L6" s="15"/>
      <c r="M6" s="15"/>
    </row>
    <row r="7" spans="2:13" ht="12.75">
      <c r="B7" t="s">
        <v>47</v>
      </c>
      <c r="D7" s="15"/>
      <c r="E7" s="59">
        <f>SUM(E4:E6)</f>
        <v>0.9999999999999999</v>
      </c>
      <c r="F7" s="20" t="s">
        <v>2</v>
      </c>
      <c r="G7" s="20"/>
      <c r="H7" s="20"/>
      <c r="I7" s="20">
        <f>SUM(I4:I6)</f>
        <v>567</v>
      </c>
      <c r="J7" s="15"/>
      <c r="K7" s="15"/>
      <c r="L7" s="15"/>
      <c r="M7" s="15"/>
    </row>
    <row r="8" spans="2:13" ht="12.75">
      <c r="B8" t="s">
        <v>106</v>
      </c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6" ht="12.75" customHeight="1">
      <c r="A9" s="136" t="s">
        <v>22</v>
      </c>
      <c r="B9" s="136" t="s">
        <v>3</v>
      </c>
      <c r="C9" s="137" t="s">
        <v>126</v>
      </c>
      <c r="D9" s="137"/>
      <c r="E9" s="137"/>
      <c r="F9" s="144" t="s">
        <v>4</v>
      </c>
      <c r="G9" s="145"/>
      <c r="H9" s="146"/>
      <c r="I9" s="137" t="s">
        <v>5</v>
      </c>
      <c r="J9" s="136"/>
      <c r="K9" s="136"/>
      <c r="L9" s="136"/>
      <c r="M9" s="136"/>
      <c r="N9" s="136"/>
      <c r="O9" s="136"/>
      <c r="P9" s="126" t="s">
        <v>6</v>
      </c>
    </row>
    <row r="10" spans="1:16" s="1" customFormat="1" ht="12.75" customHeight="1">
      <c r="A10" s="136"/>
      <c r="B10" s="140"/>
      <c r="C10" s="129" t="s">
        <v>7</v>
      </c>
      <c r="D10" s="134" t="s">
        <v>127</v>
      </c>
      <c r="E10" s="134" t="s">
        <v>128</v>
      </c>
      <c r="F10" s="129" t="s">
        <v>38</v>
      </c>
      <c r="G10" s="129" t="s">
        <v>124</v>
      </c>
      <c r="H10" s="129" t="s">
        <v>125</v>
      </c>
      <c r="I10" s="134" t="s">
        <v>129</v>
      </c>
      <c r="J10" s="131" t="s">
        <v>124</v>
      </c>
      <c r="K10" s="132"/>
      <c r="L10" s="133"/>
      <c r="M10" s="131" t="s">
        <v>125</v>
      </c>
      <c r="N10" s="132"/>
      <c r="O10" s="133"/>
      <c r="P10" s="127"/>
    </row>
    <row r="11" spans="1:16" s="1" customFormat="1" ht="12.75">
      <c r="A11" s="136"/>
      <c r="B11" s="140"/>
      <c r="C11" s="130"/>
      <c r="D11" s="135"/>
      <c r="E11" s="135"/>
      <c r="F11" s="130"/>
      <c r="G11" s="130"/>
      <c r="H11" s="130"/>
      <c r="I11" s="135"/>
      <c r="J11" s="67" t="s">
        <v>8</v>
      </c>
      <c r="K11" s="45" t="s">
        <v>9</v>
      </c>
      <c r="L11" s="45" t="s">
        <v>10</v>
      </c>
      <c r="M11" s="45" t="s">
        <v>8</v>
      </c>
      <c r="N11" s="45" t="s">
        <v>9</v>
      </c>
      <c r="O11" s="45" t="s">
        <v>10</v>
      </c>
      <c r="P11" s="128"/>
    </row>
    <row r="12" spans="1:16" s="30" customFormat="1" ht="12.75">
      <c r="A12" s="53">
        <v>1</v>
      </c>
      <c r="B12" s="53" t="s">
        <v>12</v>
      </c>
      <c r="C12" s="54">
        <v>2</v>
      </c>
      <c r="D12" s="54" t="s">
        <v>108</v>
      </c>
      <c r="E12" s="54"/>
      <c r="F12" s="55">
        <f>G12+H12</f>
        <v>13</v>
      </c>
      <c r="G12" s="54">
        <v>5</v>
      </c>
      <c r="H12" s="54">
        <v>8</v>
      </c>
      <c r="I12" s="54">
        <v>100</v>
      </c>
      <c r="J12" s="55">
        <v>14</v>
      </c>
      <c r="K12" s="55">
        <v>28</v>
      </c>
      <c r="L12" s="55">
        <v>0</v>
      </c>
      <c r="M12" s="55">
        <v>30</v>
      </c>
      <c r="N12" s="55">
        <v>28</v>
      </c>
      <c r="O12" s="55">
        <v>0</v>
      </c>
      <c r="P12" s="28"/>
    </row>
    <row r="13" spans="1:16" s="30" customFormat="1" ht="12.75">
      <c r="A13" s="53">
        <v>2</v>
      </c>
      <c r="B13" s="53" t="s">
        <v>13</v>
      </c>
      <c r="C13" s="55">
        <v>2</v>
      </c>
      <c r="D13" s="54" t="s">
        <v>108</v>
      </c>
      <c r="E13" s="55"/>
      <c r="F13" s="55">
        <v>13</v>
      </c>
      <c r="G13" s="55">
        <v>5</v>
      </c>
      <c r="H13" s="55">
        <v>8</v>
      </c>
      <c r="I13" s="55">
        <v>88</v>
      </c>
      <c r="J13" s="55">
        <v>15</v>
      </c>
      <c r="K13" s="55">
        <v>28</v>
      </c>
      <c r="L13" s="55">
        <v>0</v>
      </c>
      <c r="M13" s="55">
        <v>15</v>
      </c>
      <c r="N13" s="55">
        <v>30</v>
      </c>
      <c r="O13" s="55">
        <v>0</v>
      </c>
      <c r="P13" s="28"/>
    </row>
    <row r="14" spans="1:16" s="30" customFormat="1" ht="12.75">
      <c r="A14" s="53">
        <v>3</v>
      </c>
      <c r="B14" s="53" t="s">
        <v>16</v>
      </c>
      <c r="C14" s="55">
        <v>1</v>
      </c>
      <c r="D14" s="102"/>
      <c r="E14" s="55"/>
      <c r="F14" s="55">
        <f aca="true" t="shared" si="0" ref="F14:F24">G14+H14</f>
        <v>4</v>
      </c>
      <c r="G14" s="55">
        <v>4</v>
      </c>
      <c r="H14" s="55"/>
      <c r="I14" s="55">
        <v>34</v>
      </c>
      <c r="J14" s="55">
        <v>34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28"/>
    </row>
    <row r="15" spans="1:16" s="30" customFormat="1" ht="12.75">
      <c r="A15" s="25">
        <v>4</v>
      </c>
      <c r="B15" s="25" t="s">
        <v>48</v>
      </c>
      <c r="C15" s="17">
        <v>2</v>
      </c>
      <c r="D15" s="17"/>
      <c r="E15" s="17"/>
      <c r="F15" s="17">
        <f t="shared" si="0"/>
        <v>5</v>
      </c>
      <c r="G15" s="17"/>
      <c r="H15" s="17">
        <v>5</v>
      </c>
      <c r="I15" s="17">
        <v>30</v>
      </c>
      <c r="J15" s="17">
        <v>0</v>
      </c>
      <c r="K15" s="17">
        <v>0</v>
      </c>
      <c r="L15" s="17">
        <v>0</v>
      </c>
      <c r="M15" s="17">
        <v>30</v>
      </c>
      <c r="N15" s="17">
        <v>0</v>
      </c>
      <c r="O15" s="17">
        <v>0</v>
      </c>
      <c r="P15" s="25"/>
    </row>
    <row r="16" spans="1:16" s="30" customFormat="1" ht="12.75">
      <c r="A16" s="53">
        <v>5</v>
      </c>
      <c r="B16" s="53" t="s">
        <v>49</v>
      </c>
      <c r="C16" s="55">
        <v>2</v>
      </c>
      <c r="D16" s="54"/>
      <c r="E16" s="55"/>
      <c r="F16" s="55">
        <f t="shared" si="0"/>
        <v>2</v>
      </c>
      <c r="G16" s="55"/>
      <c r="H16" s="55">
        <v>2</v>
      </c>
      <c r="I16" s="55">
        <v>15</v>
      </c>
      <c r="J16" s="55">
        <v>0</v>
      </c>
      <c r="K16" s="55">
        <v>0</v>
      </c>
      <c r="L16" s="55">
        <v>0</v>
      </c>
      <c r="M16" s="55">
        <v>15</v>
      </c>
      <c r="N16" s="55">
        <v>0</v>
      </c>
      <c r="O16" s="55">
        <v>0</v>
      </c>
      <c r="P16" s="31"/>
    </row>
    <row r="17" spans="1:16" s="30" customFormat="1" ht="12.75">
      <c r="A17" s="105">
        <v>6</v>
      </c>
      <c r="B17" s="106" t="s">
        <v>156</v>
      </c>
      <c r="C17" s="107"/>
      <c r="D17" s="108">
        <v>2</v>
      </c>
      <c r="E17" s="107"/>
      <c r="F17" s="107">
        <v>2</v>
      </c>
      <c r="G17" s="107"/>
      <c r="H17" s="107">
        <v>2</v>
      </c>
      <c r="I17" s="107">
        <v>15</v>
      </c>
      <c r="J17" s="107">
        <v>0</v>
      </c>
      <c r="K17" s="107">
        <v>0</v>
      </c>
      <c r="L17" s="107">
        <v>0</v>
      </c>
      <c r="M17" s="107">
        <v>15</v>
      </c>
      <c r="N17" s="107">
        <v>0</v>
      </c>
      <c r="O17" s="107">
        <v>0</v>
      </c>
      <c r="P17" s="88"/>
    </row>
    <row r="18" spans="1:16" s="30" customFormat="1" ht="12.75">
      <c r="A18" s="53">
        <v>7</v>
      </c>
      <c r="B18" s="53" t="s">
        <v>15</v>
      </c>
      <c r="C18" s="55">
        <v>1</v>
      </c>
      <c r="D18" s="54"/>
      <c r="E18" s="55"/>
      <c r="F18" s="55">
        <f t="shared" si="0"/>
        <v>3</v>
      </c>
      <c r="G18" s="55">
        <v>3</v>
      </c>
      <c r="H18" s="55"/>
      <c r="I18" s="55">
        <v>30</v>
      </c>
      <c r="J18" s="55">
        <v>30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31"/>
    </row>
    <row r="19" spans="1:16" s="30" customFormat="1" ht="12.75">
      <c r="A19" s="25">
        <v>8</v>
      </c>
      <c r="B19" s="25" t="s">
        <v>14</v>
      </c>
      <c r="C19" s="17"/>
      <c r="D19" s="17">
        <v>1</v>
      </c>
      <c r="E19" s="17"/>
      <c r="F19" s="17">
        <f t="shared" si="0"/>
        <v>3</v>
      </c>
      <c r="G19" s="17">
        <v>3</v>
      </c>
      <c r="H19" s="17"/>
      <c r="I19" s="17">
        <v>30</v>
      </c>
      <c r="J19" s="26">
        <v>0</v>
      </c>
      <c r="K19" s="26">
        <v>0</v>
      </c>
      <c r="L19" s="26">
        <v>30</v>
      </c>
      <c r="M19" s="26">
        <v>0</v>
      </c>
      <c r="N19" s="26">
        <v>0</v>
      </c>
      <c r="O19" s="26">
        <v>0</v>
      </c>
      <c r="P19" s="25"/>
    </row>
    <row r="20" spans="1:16" s="30" customFormat="1" ht="12.75">
      <c r="A20" s="25">
        <v>9</v>
      </c>
      <c r="B20" s="109" t="s">
        <v>11</v>
      </c>
      <c r="C20" s="35"/>
      <c r="D20" s="35" t="s">
        <v>108</v>
      </c>
      <c r="E20" s="35"/>
      <c r="F20" s="17">
        <f t="shared" si="0"/>
        <v>4</v>
      </c>
      <c r="G20" s="35">
        <v>2</v>
      </c>
      <c r="H20" s="35">
        <v>2</v>
      </c>
      <c r="I20" s="35">
        <v>60</v>
      </c>
      <c r="J20" s="17">
        <v>0</v>
      </c>
      <c r="K20" s="17">
        <v>30</v>
      </c>
      <c r="L20" s="17">
        <v>0</v>
      </c>
      <c r="M20" s="17">
        <v>0</v>
      </c>
      <c r="N20" s="17">
        <v>30</v>
      </c>
      <c r="O20" s="17">
        <v>0</v>
      </c>
      <c r="P20" s="25"/>
    </row>
    <row r="21" spans="1:16" s="32" customFormat="1" ht="12.75">
      <c r="A21" s="25">
        <v>10</v>
      </c>
      <c r="B21" s="25" t="s">
        <v>44</v>
      </c>
      <c r="C21" s="35"/>
      <c r="D21" s="35" t="s">
        <v>108</v>
      </c>
      <c r="E21" s="35"/>
      <c r="F21" s="17">
        <f t="shared" si="0"/>
        <v>4</v>
      </c>
      <c r="G21" s="35">
        <v>2</v>
      </c>
      <c r="H21" s="35">
        <v>2</v>
      </c>
      <c r="I21" s="35">
        <v>60</v>
      </c>
      <c r="J21" s="17">
        <v>0</v>
      </c>
      <c r="K21" s="17">
        <v>30</v>
      </c>
      <c r="L21" s="17">
        <v>0</v>
      </c>
      <c r="M21" s="17">
        <v>0</v>
      </c>
      <c r="N21" s="17">
        <v>30</v>
      </c>
      <c r="O21" s="17">
        <v>0</v>
      </c>
      <c r="P21" s="25"/>
    </row>
    <row r="22" spans="1:16" s="32" customFormat="1" ht="12.75">
      <c r="A22" s="25">
        <v>11</v>
      </c>
      <c r="B22" s="25" t="s">
        <v>45</v>
      </c>
      <c r="C22" s="35"/>
      <c r="D22" s="35"/>
      <c r="E22" s="35">
        <v>1.2</v>
      </c>
      <c r="F22" s="17">
        <f t="shared" si="0"/>
        <v>2</v>
      </c>
      <c r="G22" s="35">
        <v>1</v>
      </c>
      <c r="H22" s="35">
        <v>1</v>
      </c>
      <c r="I22" s="35">
        <v>60</v>
      </c>
      <c r="J22" s="17">
        <v>0</v>
      </c>
      <c r="K22" s="17">
        <v>30</v>
      </c>
      <c r="L22" s="17">
        <v>0</v>
      </c>
      <c r="M22" s="17">
        <v>0</v>
      </c>
      <c r="N22" s="17">
        <v>30</v>
      </c>
      <c r="O22" s="17">
        <v>0</v>
      </c>
      <c r="P22" s="25"/>
    </row>
    <row r="23" spans="1:16" s="32" customFormat="1" ht="24">
      <c r="A23" s="24">
        <v>12</v>
      </c>
      <c r="B23" s="71" t="s">
        <v>33</v>
      </c>
      <c r="C23" s="82"/>
      <c r="D23" s="101">
        <v>1</v>
      </c>
      <c r="E23" s="82"/>
      <c r="F23" s="82">
        <f t="shared" si="0"/>
        <v>2</v>
      </c>
      <c r="G23" s="82">
        <v>2</v>
      </c>
      <c r="H23" s="82"/>
      <c r="I23" s="82">
        <v>15</v>
      </c>
      <c r="J23" s="51">
        <v>15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6"/>
    </row>
    <row r="24" spans="1:16" s="22" customFormat="1" ht="25.5">
      <c r="A24" s="43">
        <v>13</v>
      </c>
      <c r="B24" s="44" t="s">
        <v>107</v>
      </c>
      <c r="C24" s="45">
        <v>1</v>
      </c>
      <c r="D24" s="68">
        <v>1</v>
      </c>
      <c r="E24" s="45"/>
      <c r="F24" s="82">
        <f t="shared" si="0"/>
        <v>3</v>
      </c>
      <c r="G24" s="45">
        <v>3</v>
      </c>
      <c r="H24" s="45"/>
      <c r="I24" s="45">
        <v>28</v>
      </c>
      <c r="J24" s="45">
        <v>18</v>
      </c>
      <c r="K24" s="45">
        <v>10</v>
      </c>
      <c r="L24" s="45">
        <v>0</v>
      </c>
      <c r="M24" s="45">
        <v>0</v>
      </c>
      <c r="N24" s="45">
        <v>0</v>
      </c>
      <c r="O24" s="45">
        <v>0</v>
      </c>
      <c r="P24" s="43"/>
    </row>
    <row r="25" spans="1:16" s="46" customFormat="1" ht="12.75">
      <c r="A25" s="43">
        <v>14</v>
      </c>
      <c r="B25" s="44" t="s">
        <v>142</v>
      </c>
      <c r="C25" s="45"/>
      <c r="D25" s="68"/>
      <c r="E25" s="45">
        <v>1</v>
      </c>
      <c r="F25" s="7">
        <v>0</v>
      </c>
      <c r="G25" s="45">
        <v>0</v>
      </c>
      <c r="H25" s="45"/>
      <c r="I25" s="45">
        <v>2</v>
      </c>
      <c r="J25" s="45">
        <v>0</v>
      </c>
      <c r="K25" s="45">
        <v>2</v>
      </c>
      <c r="L25" s="45">
        <v>0</v>
      </c>
      <c r="M25" s="45">
        <v>0</v>
      </c>
      <c r="N25" s="45">
        <v>0</v>
      </c>
      <c r="O25" s="45">
        <v>0</v>
      </c>
      <c r="P25" s="43" t="s">
        <v>143</v>
      </c>
    </row>
    <row r="26" spans="1:16" s="13" customFormat="1" ht="12.75">
      <c r="A26" s="11"/>
      <c r="B26" s="11" t="s">
        <v>17</v>
      </c>
      <c r="C26" s="12">
        <f>COUNT(C12:C24)</f>
        <v>7</v>
      </c>
      <c r="D26" s="11"/>
      <c r="E26" s="11"/>
      <c r="F26" s="12">
        <f aca="true" t="shared" si="1" ref="F26:O26">SUM(F12:F25)</f>
        <v>60</v>
      </c>
      <c r="G26" s="12">
        <f t="shared" si="1"/>
        <v>30</v>
      </c>
      <c r="H26" s="12">
        <f t="shared" si="1"/>
        <v>30</v>
      </c>
      <c r="I26" s="12">
        <f t="shared" si="1"/>
        <v>567</v>
      </c>
      <c r="J26" s="12">
        <f t="shared" si="1"/>
        <v>126</v>
      </c>
      <c r="K26" s="12">
        <f t="shared" si="1"/>
        <v>158</v>
      </c>
      <c r="L26" s="12">
        <f t="shared" si="1"/>
        <v>30</v>
      </c>
      <c r="M26" s="12">
        <f t="shared" si="1"/>
        <v>105</v>
      </c>
      <c r="N26" s="12">
        <f t="shared" si="1"/>
        <v>148</v>
      </c>
      <c r="O26" s="12">
        <f t="shared" si="1"/>
        <v>0</v>
      </c>
      <c r="P26" s="11"/>
    </row>
    <row r="27" spans="1:16" s="13" customFormat="1" ht="12.75">
      <c r="A27" s="14"/>
      <c r="B27" s="18" t="s">
        <v>35</v>
      </c>
      <c r="C27" s="19"/>
      <c r="D27" s="19"/>
      <c r="E27" s="19"/>
      <c r="F27" s="19"/>
      <c r="G27" s="19"/>
      <c r="H27" s="19"/>
      <c r="J27" s="143">
        <f>SUM(J26:L26)</f>
        <v>314</v>
      </c>
      <c r="K27" s="143"/>
      <c r="L27" s="143"/>
      <c r="M27" s="143">
        <f>SUM(M26:O26)</f>
        <v>253</v>
      </c>
      <c r="N27" s="143"/>
      <c r="O27" s="143"/>
      <c r="P27" s="14"/>
    </row>
    <row r="28" spans="1:16" s="13" customFormat="1" ht="12.75">
      <c r="A28" s="14"/>
      <c r="B28" s="73" t="s">
        <v>130</v>
      </c>
      <c r="C28" s="19"/>
      <c r="D28" s="19"/>
      <c r="E28" s="19"/>
      <c r="F28" s="74">
        <f>SUM(F12:F25)</f>
        <v>60</v>
      </c>
      <c r="G28" s="74">
        <f>SUM(G12:G25)</f>
        <v>30</v>
      </c>
      <c r="H28" s="74">
        <f>SUM(H12:H25)</f>
        <v>30</v>
      </c>
      <c r="J28" s="58"/>
      <c r="K28" s="58"/>
      <c r="L28" s="58"/>
      <c r="M28" s="58"/>
      <c r="N28" s="58"/>
      <c r="O28" s="58"/>
      <c r="P28" s="14"/>
    </row>
    <row r="29" spans="1:16" s="13" customFormat="1" ht="12.75">
      <c r="A29" s="1"/>
      <c r="B29" s="65"/>
      <c r="C29" s="72"/>
      <c r="D29" s="72"/>
      <c r="E29" s="72"/>
      <c r="F29" s="66"/>
      <c r="G29" s="66"/>
      <c r="H29" s="66"/>
      <c r="I29" s="64"/>
      <c r="J29" s="64"/>
      <c r="K29" s="1"/>
      <c r="L29" s="1"/>
      <c r="M29" s="1"/>
      <c r="N29" s="1"/>
      <c r="O29" s="1"/>
      <c r="P29" s="1"/>
    </row>
    <row r="30" spans="1:16" s="1" customFormat="1" ht="12.75">
      <c r="A30"/>
      <c r="B30" s="39"/>
      <c r="C30" s="40"/>
      <c r="D30" s="40"/>
      <c r="E30" s="40"/>
      <c r="F30"/>
      <c r="G30"/>
      <c r="H30"/>
      <c r="I30"/>
      <c r="J30"/>
      <c r="K30"/>
      <c r="L30"/>
      <c r="M30"/>
      <c r="N30"/>
      <c r="O30"/>
      <c r="P30"/>
    </row>
    <row r="31" spans="1:16" ht="12.75">
      <c r="A31" s="52"/>
      <c r="B31" s="111" t="s">
        <v>37</v>
      </c>
      <c r="C31" s="89"/>
      <c r="D31" s="147"/>
      <c r="E31" s="147"/>
      <c r="F31" s="103">
        <f>SUM(F12:F18)-F15</f>
        <v>37</v>
      </c>
      <c r="G31" s="103">
        <f aca="true" t="shared" si="2" ref="G31:O31">SUM(G12:G18)-G15</f>
        <v>17</v>
      </c>
      <c r="H31" s="103">
        <f t="shared" si="2"/>
        <v>20</v>
      </c>
      <c r="I31" s="103">
        <f t="shared" si="2"/>
        <v>282</v>
      </c>
      <c r="J31" s="103">
        <f t="shared" si="2"/>
        <v>93</v>
      </c>
      <c r="K31" s="103">
        <f t="shared" si="2"/>
        <v>56</v>
      </c>
      <c r="L31" s="103">
        <f t="shared" si="2"/>
        <v>0</v>
      </c>
      <c r="M31" s="103">
        <f t="shared" si="2"/>
        <v>75</v>
      </c>
      <c r="N31" s="103">
        <f t="shared" si="2"/>
        <v>58</v>
      </c>
      <c r="O31" s="103">
        <f t="shared" si="2"/>
        <v>0</v>
      </c>
      <c r="P31" s="95"/>
    </row>
    <row r="32" spans="2:16" s="33" customFormat="1" ht="12.7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0"/>
    </row>
    <row r="33" spans="2:16" s="23" customFormat="1" ht="12.7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95"/>
    </row>
    <row r="34" s="34" customFormat="1" ht="12.75"/>
    <row r="35" s="34" customFormat="1" ht="12.75"/>
    <row r="36" s="34" customFormat="1" ht="12.75"/>
    <row r="37" spans="2:15" s="34" customFormat="1" ht="12.75">
      <c r="B37" s="20"/>
      <c r="C37"/>
      <c r="D37"/>
      <c r="E37"/>
      <c r="F37"/>
      <c r="G37"/>
      <c r="H37"/>
      <c r="I37"/>
      <c r="J37"/>
      <c r="K37"/>
      <c r="L37"/>
      <c r="M37"/>
      <c r="N37"/>
      <c r="O37"/>
    </row>
    <row r="42" spans="2:18" ht="12.75">
      <c r="B42" s="15" t="s">
        <v>145</v>
      </c>
      <c r="E42" s="20" t="s">
        <v>28</v>
      </c>
      <c r="F42" s="20" t="s">
        <v>0</v>
      </c>
      <c r="G42" s="20"/>
      <c r="H42" s="20"/>
      <c r="I42" s="20"/>
      <c r="Q42" s="15"/>
      <c r="R42" s="15"/>
    </row>
    <row r="43" spans="2:18" ht="12.75">
      <c r="B43" t="s">
        <v>159</v>
      </c>
      <c r="E43" s="59">
        <f>I43/I46</f>
        <v>0.4214876033057851</v>
      </c>
      <c r="F43" s="20" t="s">
        <v>29</v>
      </c>
      <c r="G43" s="20"/>
      <c r="H43" s="20"/>
      <c r="I43" s="20">
        <f>J74+M74</f>
        <v>255</v>
      </c>
      <c r="Q43" s="16"/>
      <c r="R43" s="15"/>
    </row>
    <row r="44" spans="2:18" ht="12.75">
      <c r="B44" t="s">
        <v>43</v>
      </c>
      <c r="E44" s="59">
        <f>I44/I46</f>
        <v>0.5305785123966942</v>
      </c>
      <c r="F44" s="20" t="s">
        <v>30</v>
      </c>
      <c r="G44" s="20"/>
      <c r="H44" s="20"/>
      <c r="I44" s="20">
        <f>K74+N74</f>
        <v>321</v>
      </c>
      <c r="Q44" s="16"/>
      <c r="R44" s="15"/>
    </row>
    <row r="45" spans="2:18" ht="12.75">
      <c r="B45" t="s">
        <v>18</v>
      </c>
      <c r="E45" s="59">
        <f>I45/I46</f>
        <v>0.047933884297520664</v>
      </c>
      <c r="F45" s="20" t="s">
        <v>31</v>
      </c>
      <c r="G45" s="20"/>
      <c r="H45" s="20"/>
      <c r="I45" s="20">
        <f>L74+O74</f>
        <v>29</v>
      </c>
      <c r="Q45" s="16"/>
      <c r="R45" s="15"/>
    </row>
    <row r="46" spans="2:18" ht="12.75">
      <c r="B46" t="s">
        <v>47</v>
      </c>
      <c r="E46" s="59">
        <f>SUM(E43:E45)</f>
        <v>0.9999999999999999</v>
      </c>
      <c r="F46" s="20" t="s">
        <v>2</v>
      </c>
      <c r="G46" s="20"/>
      <c r="H46" s="20"/>
      <c r="I46" s="20">
        <f>SUM(I43:I45)</f>
        <v>605</v>
      </c>
      <c r="Q46" s="15"/>
      <c r="R46" s="15"/>
    </row>
    <row r="47" ht="12.75">
      <c r="B47" t="s">
        <v>62</v>
      </c>
    </row>
    <row r="48" spans="1:16" ht="12.75" customHeight="1">
      <c r="A48" s="136" t="s">
        <v>22</v>
      </c>
      <c r="B48" s="136" t="s">
        <v>3</v>
      </c>
      <c r="C48" s="137" t="s">
        <v>126</v>
      </c>
      <c r="D48" s="137"/>
      <c r="E48" s="137"/>
      <c r="F48" s="144" t="s">
        <v>4</v>
      </c>
      <c r="G48" s="145"/>
      <c r="H48" s="146"/>
      <c r="I48" s="137" t="s">
        <v>5</v>
      </c>
      <c r="J48" s="136"/>
      <c r="K48" s="136"/>
      <c r="L48" s="136"/>
      <c r="M48" s="136"/>
      <c r="N48" s="136"/>
      <c r="O48" s="136"/>
      <c r="P48" s="126" t="s">
        <v>6</v>
      </c>
    </row>
    <row r="49" spans="1:16" s="1" customFormat="1" ht="12.75">
      <c r="A49" s="136"/>
      <c r="B49" s="140"/>
      <c r="C49" s="129" t="s">
        <v>7</v>
      </c>
      <c r="D49" s="134" t="s">
        <v>127</v>
      </c>
      <c r="E49" s="134" t="s">
        <v>128</v>
      </c>
      <c r="F49" s="129" t="s">
        <v>38</v>
      </c>
      <c r="G49" s="129" t="s">
        <v>131</v>
      </c>
      <c r="H49" s="129" t="s">
        <v>132</v>
      </c>
      <c r="I49" s="134" t="s">
        <v>129</v>
      </c>
      <c r="J49" s="131" t="s">
        <v>131</v>
      </c>
      <c r="K49" s="132"/>
      <c r="L49" s="133"/>
      <c r="M49" s="131" t="s">
        <v>132</v>
      </c>
      <c r="N49" s="132"/>
      <c r="O49" s="133"/>
      <c r="P49" s="127"/>
    </row>
    <row r="50" spans="1:16" s="1" customFormat="1" ht="12.75">
      <c r="A50" s="136"/>
      <c r="B50" s="140"/>
      <c r="C50" s="130"/>
      <c r="D50" s="135"/>
      <c r="E50" s="135"/>
      <c r="F50" s="130"/>
      <c r="G50" s="130"/>
      <c r="H50" s="130"/>
      <c r="I50" s="135"/>
      <c r="J50" s="67" t="s">
        <v>8</v>
      </c>
      <c r="K50" s="45" t="s">
        <v>9</v>
      </c>
      <c r="L50" s="45" t="s">
        <v>10</v>
      </c>
      <c r="M50" s="45" t="s">
        <v>8</v>
      </c>
      <c r="N50" s="45" t="s">
        <v>9</v>
      </c>
      <c r="O50" s="45" t="s">
        <v>10</v>
      </c>
      <c r="P50" s="128"/>
    </row>
    <row r="51" spans="1:16" s="30" customFormat="1" ht="12.75">
      <c r="A51" s="107">
        <v>1</v>
      </c>
      <c r="B51" s="53" t="s">
        <v>53</v>
      </c>
      <c r="C51" s="54"/>
      <c r="D51" s="54">
        <v>3</v>
      </c>
      <c r="E51" s="54"/>
      <c r="F51" s="55">
        <f>G51+H51</f>
        <v>5</v>
      </c>
      <c r="G51" s="54">
        <v>5</v>
      </c>
      <c r="H51" s="54"/>
      <c r="I51" s="54">
        <v>42</v>
      </c>
      <c r="J51" s="55">
        <v>14</v>
      </c>
      <c r="K51" s="55">
        <v>28</v>
      </c>
      <c r="L51" s="55">
        <v>0</v>
      </c>
      <c r="M51" s="55">
        <v>0</v>
      </c>
      <c r="N51" s="55">
        <v>0</v>
      </c>
      <c r="O51" s="55">
        <v>0</v>
      </c>
      <c r="P51" s="28"/>
    </row>
    <row r="52" spans="1:16" s="30" customFormat="1" ht="12.75">
      <c r="A52" s="107">
        <v>2</v>
      </c>
      <c r="B52" s="53" t="s">
        <v>161</v>
      </c>
      <c r="C52" s="54">
        <v>4</v>
      </c>
      <c r="D52" s="54">
        <v>4</v>
      </c>
      <c r="E52" s="54"/>
      <c r="F52" s="55">
        <f>G52+H52</f>
        <v>7</v>
      </c>
      <c r="G52" s="54"/>
      <c r="H52" s="54">
        <v>7</v>
      </c>
      <c r="I52" s="54">
        <v>58</v>
      </c>
      <c r="J52" s="55">
        <v>0</v>
      </c>
      <c r="K52" s="55">
        <v>0</v>
      </c>
      <c r="L52" s="55">
        <v>0</v>
      </c>
      <c r="M52" s="55">
        <v>30</v>
      </c>
      <c r="N52" s="55">
        <v>28</v>
      </c>
      <c r="O52" s="55">
        <v>0</v>
      </c>
      <c r="P52" s="28"/>
    </row>
    <row r="53" spans="1:16" s="30" customFormat="1" ht="12.75">
      <c r="A53" s="107">
        <v>3</v>
      </c>
      <c r="B53" s="53" t="s">
        <v>19</v>
      </c>
      <c r="C53" s="55">
        <v>4</v>
      </c>
      <c r="D53" s="54">
        <v>4</v>
      </c>
      <c r="E53" s="55"/>
      <c r="F53" s="55">
        <f aca="true" t="shared" si="3" ref="F53:F64">G53+H53</f>
        <v>6</v>
      </c>
      <c r="G53" s="55"/>
      <c r="H53" s="55">
        <v>6</v>
      </c>
      <c r="I53" s="55">
        <v>45</v>
      </c>
      <c r="J53" s="55">
        <v>0</v>
      </c>
      <c r="K53" s="55">
        <v>0</v>
      </c>
      <c r="L53" s="55">
        <v>0</v>
      </c>
      <c r="M53" s="55">
        <v>15</v>
      </c>
      <c r="N53" s="55">
        <v>15</v>
      </c>
      <c r="O53" s="55">
        <v>15</v>
      </c>
      <c r="P53" s="28"/>
    </row>
    <row r="54" spans="1:16" s="30" customFormat="1" ht="12.75">
      <c r="A54" s="107">
        <v>4</v>
      </c>
      <c r="B54" s="53" t="s">
        <v>51</v>
      </c>
      <c r="C54" s="55">
        <v>3</v>
      </c>
      <c r="D54" s="54">
        <v>3</v>
      </c>
      <c r="E54" s="55"/>
      <c r="F54" s="55">
        <f t="shared" si="3"/>
        <v>6</v>
      </c>
      <c r="G54" s="55">
        <v>6</v>
      </c>
      <c r="H54" s="55"/>
      <c r="I54" s="55">
        <v>43</v>
      </c>
      <c r="J54" s="55">
        <v>18</v>
      </c>
      <c r="K54" s="55">
        <v>25</v>
      </c>
      <c r="L54" s="55">
        <v>0</v>
      </c>
      <c r="M54" s="55">
        <v>0</v>
      </c>
      <c r="N54" s="55">
        <v>0</v>
      </c>
      <c r="O54" s="55">
        <v>0</v>
      </c>
      <c r="P54" s="28"/>
    </row>
    <row r="55" spans="1:16" s="22" customFormat="1" ht="12.75">
      <c r="A55" s="107">
        <v>5</v>
      </c>
      <c r="B55" s="53" t="s">
        <v>50</v>
      </c>
      <c r="C55" s="55">
        <v>3</v>
      </c>
      <c r="D55" s="55"/>
      <c r="E55" s="55"/>
      <c r="F55" s="55">
        <f t="shared" si="3"/>
        <v>3</v>
      </c>
      <c r="G55" s="55">
        <v>3</v>
      </c>
      <c r="H55" s="55"/>
      <c r="I55" s="55">
        <v>30</v>
      </c>
      <c r="J55" s="55">
        <v>30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28"/>
    </row>
    <row r="56" spans="1:16" s="22" customFormat="1" ht="12.75">
      <c r="A56" s="68">
        <v>6</v>
      </c>
      <c r="B56" s="25" t="s">
        <v>102</v>
      </c>
      <c r="C56" s="17">
        <v>4</v>
      </c>
      <c r="D56" s="17"/>
      <c r="E56" s="17"/>
      <c r="F56" s="17">
        <f t="shared" si="3"/>
        <v>2</v>
      </c>
      <c r="G56" s="17"/>
      <c r="H56" s="17">
        <v>2</v>
      </c>
      <c r="I56" s="17">
        <v>30</v>
      </c>
      <c r="J56" s="26">
        <v>0</v>
      </c>
      <c r="K56" s="26">
        <v>0</v>
      </c>
      <c r="L56" s="26">
        <v>0</v>
      </c>
      <c r="M56" s="26">
        <v>30</v>
      </c>
      <c r="N56" s="26">
        <v>0</v>
      </c>
      <c r="O56" s="26">
        <v>0</v>
      </c>
      <c r="P56" s="25"/>
    </row>
    <row r="57" spans="1:16" s="22" customFormat="1" ht="12.75">
      <c r="A57" s="68">
        <v>7</v>
      </c>
      <c r="B57" s="25" t="s">
        <v>20</v>
      </c>
      <c r="C57" s="17"/>
      <c r="D57" s="35"/>
      <c r="E57" s="17">
        <v>4</v>
      </c>
      <c r="F57" s="17">
        <f t="shared" si="3"/>
        <v>2</v>
      </c>
      <c r="G57" s="17"/>
      <c r="H57" s="17">
        <v>2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25" t="s">
        <v>133</v>
      </c>
    </row>
    <row r="58" spans="1:16" s="22" customFormat="1" ht="12.75">
      <c r="A58" s="68">
        <v>8</v>
      </c>
      <c r="B58" s="25" t="s">
        <v>166</v>
      </c>
      <c r="C58" s="17"/>
      <c r="D58" s="35"/>
      <c r="E58" s="17">
        <v>4</v>
      </c>
      <c r="F58" s="17">
        <f t="shared" si="3"/>
        <v>0</v>
      </c>
      <c r="G58" s="17"/>
      <c r="H58" s="17">
        <v>0</v>
      </c>
      <c r="I58" s="17">
        <v>15</v>
      </c>
      <c r="J58" s="26">
        <v>0</v>
      </c>
      <c r="K58" s="26">
        <v>0</v>
      </c>
      <c r="L58" s="26">
        <v>0</v>
      </c>
      <c r="M58" s="26">
        <v>0</v>
      </c>
      <c r="N58" s="26">
        <v>15</v>
      </c>
      <c r="O58" s="26">
        <v>0</v>
      </c>
      <c r="P58" s="25"/>
    </row>
    <row r="59" spans="1:16" s="22" customFormat="1" ht="12.75">
      <c r="A59" s="68">
        <v>9</v>
      </c>
      <c r="B59" s="109" t="s">
        <v>162</v>
      </c>
      <c r="C59" s="35"/>
      <c r="D59" s="35">
        <v>3</v>
      </c>
      <c r="E59" s="35"/>
      <c r="F59" s="17">
        <f t="shared" si="3"/>
        <v>2</v>
      </c>
      <c r="G59" s="35">
        <v>2</v>
      </c>
      <c r="H59" s="35"/>
      <c r="I59" s="35">
        <v>30</v>
      </c>
      <c r="J59" s="17">
        <v>0</v>
      </c>
      <c r="K59" s="17">
        <v>30</v>
      </c>
      <c r="L59" s="17">
        <v>0</v>
      </c>
      <c r="M59" s="17">
        <v>0</v>
      </c>
      <c r="N59" s="17">
        <v>0</v>
      </c>
      <c r="O59" s="17">
        <v>0</v>
      </c>
      <c r="P59" s="25"/>
    </row>
    <row r="60" spans="1:16" s="22" customFormat="1" ht="12.75">
      <c r="A60" s="68">
        <v>10</v>
      </c>
      <c r="B60" s="25" t="s">
        <v>164</v>
      </c>
      <c r="C60" s="35"/>
      <c r="D60" s="35">
        <v>4</v>
      </c>
      <c r="E60" s="35"/>
      <c r="F60" s="17">
        <f t="shared" si="3"/>
        <v>2</v>
      </c>
      <c r="G60" s="35"/>
      <c r="H60" s="35">
        <v>2</v>
      </c>
      <c r="I60" s="35">
        <v>30</v>
      </c>
      <c r="J60" s="17">
        <v>0</v>
      </c>
      <c r="K60" s="17">
        <v>0</v>
      </c>
      <c r="L60" s="17">
        <v>0</v>
      </c>
      <c r="M60" s="17">
        <v>0</v>
      </c>
      <c r="N60" s="17">
        <v>30</v>
      </c>
      <c r="O60" s="17">
        <v>0</v>
      </c>
      <c r="P60" s="25"/>
    </row>
    <row r="61" spans="1:16" s="22" customFormat="1" ht="12.75">
      <c r="A61" s="68">
        <v>11</v>
      </c>
      <c r="B61" s="25" t="s">
        <v>163</v>
      </c>
      <c r="C61" s="35"/>
      <c r="D61" s="35">
        <v>3</v>
      </c>
      <c r="E61" s="35"/>
      <c r="F61" s="17">
        <f t="shared" si="3"/>
        <v>2</v>
      </c>
      <c r="G61" s="35">
        <v>2</v>
      </c>
      <c r="H61" s="35"/>
      <c r="I61" s="35">
        <v>30</v>
      </c>
      <c r="J61" s="17">
        <v>0</v>
      </c>
      <c r="K61" s="17">
        <v>30</v>
      </c>
      <c r="L61" s="17">
        <v>0</v>
      </c>
      <c r="M61" s="17">
        <v>0</v>
      </c>
      <c r="N61" s="17">
        <v>0</v>
      </c>
      <c r="O61" s="17">
        <v>0</v>
      </c>
      <c r="P61" s="25"/>
    </row>
    <row r="62" spans="1:16" s="22" customFormat="1" ht="12.75">
      <c r="A62" s="68">
        <v>12</v>
      </c>
      <c r="B62" s="25" t="s">
        <v>165</v>
      </c>
      <c r="C62" s="35"/>
      <c r="D62" s="35">
        <v>4</v>
      </c>
      <c r="E62" s="35"/>
      <c r="F62" s="17">
        <f t="shared" si="3"/>
        <v>2</v>
      </c>
      <c r="G62" s="35"/>
      <c r="H62" s="35">
        <v>2</v>
      </c>
      <c r="I62" s="35">
        <v>30</v>
      </c>
      <c r="J62" s="17">
        <v>0</v>
      </c>
      <c r="K62" s="17">
        <v>0</v>
      </c>
      <c r="L62" s="17">
        <v>0</v>
      </c>
      <c r="M62" s="17">
        <v>0</v>
      </c>
      <c r="N62" s="17">
        <v>30</v>
      </c>
      <c r="O62" s="17">
        <v>0</v>
      </c>
      <c r="P62" s="25"/>
    </row>
    <row r="63" spans="1:16" s="27" customFormat="1" ht="12.75">
      <c r="A63" s="68">
        <v>13</v>
      </c>
      <c r="B63" s="25" t="s">
        <v>154</v>
      </c>
      <c r="C63" s="35"/>
      <c r="D63" s="35">
        <v>3</v>
      </c>
      <c r="E63" s="35">
        <v>3</v>
      </c>
      <c r="F63" s="17">
        <f t="shared" si="3"/>
        <v>1</v>
      </c>
      <c r="G63" s="35">
        <v>1</v>
      </c>
      <c r="H63" s="35"/>
      <c r="I63" s="35">
        <v>9</v>
      </c>
      <c r="J63" s="17">
        <v>9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25"/>
    </row>
    <row r="64" spans="1:16" s="27" customFormat="1" ht="12.75">
      <c r="A64" s="68">
        <v>14</v>
      </c>
      <c r="B64" s="25" t="s">
        <v>52</v>
      </c>
      <c r="C64" s="17"/>
      <c r="D64" s="35">
        <v>3</v>
      </c>
      <c r="E64" s="17"/>
      <c r="F64" s="17">
        <f t="shared" si="3"/>
        <v>2</v>
      </c>
      <c r="G64" s="17">
        <v>2</v>
      </c>
      <c r="H64" s="17"/>
      <c r="I64" s="17">
        <v>14</v>
      </c>
      <c r="J64" s="17">
        <v>0</v>
      </c>
      <c r="K64" s="17">
        <v>0</v>
      </c>
      <c r="L64" s="17">
        <v>14</v>
      </c>
      <c r="M64" s="17">
        <v>0</v>
      </c>
      <c r="N64" s="17">
        <v>0</v>
      </c>
      <c r="O64" s="17">
        <v>0</v>
      </c>
      <c r="P64" s="25"/>
    </row>
    <row r="65" spans="1:16" s="22" customFormat="1" ht="12.75">
      <c r="A65" s="68">
        <v>15</v>
      </c>
      <c r="B65" s="25" t="s">
        <v>158</v>
      </c>
      <c r="C65" s="17"/>
      <c r="D65" s="17"/>
      <c r="E65" s="17">
        <v>3</v>
      </c>
      <c r="F65" s="17">
        <v>0</v>
      </c>
      <c r="G65" s="17">
        <v>0</v>
      </c>
      <c r="H65" s="17"/>
      <c r="I65" s="17">
        <v>4</v>
      </c>
      <c r="J65" s="26">
        <v>4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5"/>
    </row>
    <row r="66" spans="1:16" s="22" customFormat="1" ht="12.75">
      <c r="A66" s="45"/>
      <c r="B66" s="3"/>
      <c r="C66" s="2"/>
      <c r="D66" s="2"/>
      <c r="E66" s="17"/>
      <c r="F66" s="17"/>
      <c r="G66" s="17"/>
      <c r="H66" s="17"/>
      <c r="I66" s="17"/>
      <c r="J66" s="26"/>
      <c r="K66" s="26"/>
      <c r="L66" s="26"/>
      <c r="M66" s="26"/>
      <c r="N66" s="26"/>
      <c r="O66" s="26"/>
      <c r="P66" s="25"/>
    </row>
    <row r="67" spans="1:16" s="22" customFormat="1" ht="12.75">
      <c r="A67" s="3"/>
      <c r="B67" s="38" t="s">
        <v>39</v>
      </c>
      <c r="C67" s="2"/>
      <c r="D67" s="2"/>
      <c r="E67" s="2"/>
      <c r="F67" s="2"/>
      <c r="G67" s="2"/>
      <c r="H67" s="2"/>
      <c r="I67" s="2"/>
      <c r="J67" s="5"/>
      <c r="K67" s="5"/>
      <c r="L67" s="5"/>
      <c r="M67" s="5"/>
      <c r="N67" s="5"/>
      <c r="O67" s="5"/>
      <c r="P67" s="3"/>
    </row>
    <row r="68" spans="1:16" s="22" customFormat="1" ht="12.75">
      <c r="A68" s="3">
        <v>16</v>
      </c>
      <c r="B68" s="6" t="s">
        <v>61</v>
      </c>
      <c r="C68" s="2">
        <v>3</v>
      </c>
      <c r="D68" s="2">
        <v>3</v>
      </c>
      <c r="E68" s="2"/>
      <c r="F68" s="2">
        <f aca="true" t="shared" si="4" ref="F68:F73">G68+H68</f>
        <v>5</v>
      </c>
      <c r="G68" s="2">
        <v>5</v>
      </c>
      <c r="H68" s="2"/>
      <c r="I68" s="2">
        <v>30</v>
      </c>
      <c r="J68" s="2">
        <v>20</v>
      </c>
      <c r="K68" s="2">
        <v>10</v>
      </c>
      <c r="L68" s="2">
        <v>0</v>
      </c>
      <c r="M68" s="2">
        <v>0</v>
      </c>
      <c r="N68" s="2">
        <v>0</v>
      </c>
      <c r="O68" s="2">
        <v>0</v>
      </c>
      <c r="P68" s="3"/>
    </row>
    <row r="69" spans="1:16" s="22" customFormat="1" ht="12.75">
      <c r="A69" s="3">
        <v>17</v>
      </c>
      <c r="B69" s="6" t="s">
        <v>63</v>
      </c>
      <c r="C69" s="2"/>
      <c r="D69" s="2">
        <v>3</v>
      </c>
      <c r="E69" s="2"/>
      <c r="F69" s="2">
        <f t="shared" si="4"/>
        <v>2</v>
      </c>
      <c r="G69" s="2">
        <v>2</v>
      </c>
      <c r="H69" s="2"/>
      <c r="I69" s="2">
        <v>30</v>
      </c>
      <c r="J69" s="2">
        <v>15</v>
      </c>
      <c r="K69" s="2">
        <v>15</v>
      </c>
      <c r="L69" s="2">
        <v>0</v>
      </c>
      <c r="M69" s="2">
        <v>0</v>
      </c>
      <c r="N69" s="2">
        <v>0</v>
      </c>
      <c r="O69" s="2">
        <v>0</v>
      </c>
      <c r="P69" s="21"/>
    </row>
    <row r="70" spans="1:16" s="22" customFormat="1" ht="12.75">
      <c r="A70" s="25">
        <v>18</v>
      </c>
      <c r="B70" s="6" t="s">
        <v>64</v>
      </c>
      <c r="C70" s="2"/>
      <c r="D70" s="2">
        <v>3</v>
      </c>
      <c r="E70" s="2"/>
      <c r="F70" s="2">
        <f t="shared" si="4"/>
        <v>2</v>
      </c>
      <c r="G70" s="2">
        <v>2</v>
      </c>
      <c r="H70" s="2"/>
      <c r="I70" s="2">
        <v>25</v>
      </c>
      <c r="J70" s="2">
        <v>15</v>
      </c>
      <c r="K70" s="2">
        <v>10</v>
      </c>
      <c r="L70" s="2">
        <v>0</v>
      </c>
      <c r="M70" s="2">
        <v>0</v>
      </c>
      <c r="N70" s="2">
        <v>0</v>
      </c>
      <c r="O70" s="2">
        <v>0</v>
      </c>
      <c r="P70" s="21"/>
    </row>
    <row r="71" spans="1:16" s="32" customFormat="1" ht="12.75">
      <c r="A71" s="25">
        <v>19</v>
      </c>
      <c r="B71" s="6" t="s">
        <v>116</v>
      </c>
      <c r="C71" s="4">
        <v>4</v>
      </c>
      <c r="D71" s="4">
        <v>4</v>
      </c>
      <c r="E71" s="4"/>
      <c r="F71" s="2">
        <f t="shared" si="4"/>
        <v>3</v>
      </c>
      <c r="G71" s="4"/>
      <c r="H71" s="4">
        <v>3</v>
      </c>
      <c r="I71" s="4">
        <v>35</v>
      </c>
      <c r="J71" s="2">
        <v>0</v>
      </c>
      <c r="K71" s="2">
        <v>0</v>
      </c>
      <c r="L71" s="2">
        <v>0</v>
      </c>
      <c r="M71" s="2">
        <v>20</v>
      </c>
      <c r="N71" s="2">
        <v>15</v>
      </c>
      <c r="O71" s="2">
        <v>0</v>
      </c>
      <c r="P71" s="3"/>
    </row>
    <row r="72" spans="1:16" s="34" customFormat="1" ht="12.75">
      <c r="A72" s="3">
        <v>20</v>
      </c>
      <c r="B72" s="6" t="s">
        <v>65</v>
      </c>
      <c r="C72" s="2"/>
      <c r="D72" s="2">
        <v>4</v>
      </c>
      <c r="E72" s="2"/>
      <c r="F72" s="2">
        <f t="shared" si="4"/>
        <v>2</v>
      </c>
      <c r="G72" s="2"/>
      <c r="H72" s="2">
        <v>2</v>
      </c>
      <c r="I72" s="2">
        <v>25</v>
      </c>
      <c r="J72" s="5">
        <v>0</v>
      </c>
      <c r="K72" s="5">
        <v>0</v>
      </c>
      <c r="L72" s="5">
        <v>0</v>
      </c>
      <c r="M72" s="5">
        <v>15</v>
      </c>
      <c r="N72" s="5">
        <v>10</v>
      </c>
      <c r="O72" s="5">
        <v>0</v>
      </c>
      <c r="P72" s="3"/>
    </row>
    <row r="73" spans="1:16" s="27" customFormat="1" ht="12.75">
      <c r="A73" s="3">
        <v>21</v>
      </c>
      <c r="B73" s="6" t="s">
        <v>25</v>
      </c>
      <c r="C73" s="2"/>
      <c r="D73" s="2">
        <v>4</v>
      </c>
      <c r="E73" s="2"/>
      <c r="F73" s="2">
        <f t="shared" si="4"/>
        <v>4</v>
      </c>
      <c r="G73" s="2"/>
      <c r="H73" s="2">
        <v>4</v>
      </c>
      <c r="I73" s="2">
        <v>50</v>
      </c>
      <c r="J73" s="5">
        <v>0</v>
      </c>
      <c r="K73" s="5">
        <v>0</v>
      </c>
      <c r="L73" s="5">
        <v>0</v>
      </c>
      <c r="M73" s="5">
        <v>20</v>
      </c>
      <c r="N73" s="5">
        <v>30</v>
      </c>
      <c r="O73" s="5">
        <v>0</v>
      </c>
      <c r="P73" s="3"/>
    </row>
    <row r="74" spans="1:16" s="13" customFormat="1" ht="12.75">
      <c r="A74" s="11"/>
      <c r="B74" s="11" t="s">
        <v>17</v>
      </c>
      <c r="C74" s="12">
        <f>COUNT(C51:C73)</f>
        <v>7</v>
      </c>
      <c r="D74" s="12"/>
      <c r="E74" s="11"/>
      <c r="F74" s="12">
        <f aca="true" t="shared" si="5" ref="F74:O74">SUM(F51:F73)</f>
        <v>60</v>
      </c>
      <c r="G74" s="12">
        <f t="shared" si="5"/>
        <v>30</v>
      </c>
      <c r="H74" s="12">
        <f t="shared" si="5"/>
        <v>30</v>
      </c>
      <c r="I74" s="12">
        <f t="shared" si="5"/>
        <v>605</v>
      </c>
      <c r="J74" s="12">
        <f t="shared" si="5"/>
        <v>125</v>
      </c>
      <c r="K74" s="12">
        <f t="shared" si="5"/>
        <v>148</v>
      </c>
      <c r="L74" s="12">
        <f t="shared" si="5"/>
        <v>14</v>
      </c>
      <c r="M74" s="12">
        <f t="shared" si="5"/>
        <v>130</v>
      </c>
      <c r="N74" s="12">
        <f t="shared" si="5"/>
        <v>173</v>
      </c>
      <c r="O74" s="12">
        <f t="shared" si="5"/>
        <v>15</v>
      </c>
      <c r="P74" s="11"/>
    </row>
    <row r="75" spans="2:16" s="1" customFormat="1" ht="12.75">
      <c r="B75" s="18" t="s">
        <v>35</v>
      </c>
      <c r="C75" s="19"/>
      <c r="D75" s="19"/>
      <c r="E75" s="19"/>
      <c r="F75" s="13"/>
      <c r="G75" s="13"/>
      <c r="H75" s="13"/>
      <c r="I75" s="143">
        <f>SUM(J74:L74)</f>
        <v>287</v>
      </c>
      <c r="J75" s="143"/>
      <c r="K75" s="143"/>
      <c r="L75" s="143">
        <f>SUM(M74:O74)</f>
        <v>318</v>
      </c>
      <c r="M75" s="143"/>
      <c r="N75" s="143"/>
      <c r="O75" s="10"/>
      <c r="P75" s="9"/>
    </row>
    <row r="76" spans="1:16" s="1" customFormat="1" ht="12.75">
      <c r="A76" s="1" t="s">
        <v>155</v>
      </c>
      <c r="B76" s="18"/>
      <c r="C76" s="19"/>
      <c r="D76" s="19"/>
      <c r="E76" s="19"/>
      <c r="F76" s="13"/>
      <c r="G76" s="13"/>
      <c r="H76" s="13"/>
      <c r="I76" s="58"/>
      <c r="J76" s="58"/>
      <c r="K76" s="58"/>
      <c r="L76" s="58"/>
      <c r="M76" s="58"/>
      <c r="N76" s="58"/>
      <c r="O76" s="10"/>
      <c r="P76" s="9"/>
    </row>
    <row r="77" spans="2:16" s="1" customFormat="1" ht="12.75">
      <c r="B77" s="18"/>
      <c r="C77" s="19"/>
      <c r="D77" s="19"/>
      <c r="E77" s="19"/>
      <c r="F77" s="13"/>
      <c r="G77" s="13"/>
      <c r="H77" s="13"/>
      <c r="I77" s="58"/>
      <c r="J77" s="58"/>
      <c r="K77" s="58"/>
      <c r="L77" s="58"/>
      <c r="M77" s="58"/>
      <c r="N77" s="58"/>
      <c r="O77" s="10"/>
      <c r="P77" s="9"/>
    </row>
    <row r="78" spans="2:16" s="1" customFormat="1" ht="12.75">
      <c r="B78" s="73" t="s">
        <v>130</v>
      </c>
      <c r="C78" s="72"/>
      <c r="D78" s="72"/>
      <c r="E78" s="72"/>
      <c r="F78" s="76">
        <f>SUM(F51:F65)</f>
        <v>42</v>
      </c>
      <c r="G78" s="76">
        <f>SUM(G51:G65)</f>
        <v>21</v>
      </c>
      <c r="H78" s="76">
        <f>SUM(H51:H65)</f>
        <v>21</v>
      </c>
      <c r="I78" s="64"/>
      <c r="J78" s="64"/>
      <c r="K78" s="58"/>
      <c r="L78" s="58"/>
      <c r="M78" s="58"/>
      <c r="N78" s="58"/>
      <c r="O78" s="10"/>
      <c r="P78" s="9"/>
    </row>
    <row r="79" spans="2:16" s="1" customFormat="1" ht="12.75">
      <c r="B79" s="73" t="s">
        <v>134</v>
      </c>
      <c r="C79" s="72"/>
      <c r="D79" s="72"/>
      <c r="E79" s="72"/>
      <c r="F79" s="76">
        <f>SUM(F68:F73)</f>
        <v>18</v>
      </c>
      <c r="G79" s="76">
        <f>SUM(G68:G73)</f>
        <v>9</v>
      </c>
      <c r="H79" s="76">
        <f>SUM(H68:H73)</f>
        <v>9</v>
      </c>
      <c r="I79" s="64"/>
      <c r="J79" s="64"/>
      <c r="K79" s="58"/>
      <c r="L79" s="75"/>
      <c r="O79" s="10"/>
      <c r="P79" s="9"/>
    </row>
    <row r="80" spans="2:16" s="1" customFormat="1" ht="12.75">
      <c r="B80" s="65"/>
      <c r="C80" s="72"/>
      <c r="D80" s="72"/>
      <c r="E80" s="72"/>
      <c r="F80" s="66"/>
      <c r="G80" s="66"/>
      <c r="H80" s="66"/>
      <c r="I80" s="64"/>
      <c r="J80" s="64"/>
      <c r="K80" s="58"/>
      <c r="L80" s="75"/>
      <c r="O80" s="10"/>
      <c r="P80" s="9"/>
    </row>
    <row r="81" spans="2:16" s="1" customFormat="1" ht="12.75">
      <c r="B81" s="18"/>
      <c r="C81" s="72"/>
      <c r="D81" s="72"/>
      <c r="E81" s="72"/>
      <c r="F81" s="13"/>
      <c r="G81" s="13"/>
      <c r="H81" s="13"/>
      <c r="I81" s="63"/>
      <c r="J81" s="63"/>
      <c r="K81" s="58"/>
      <c r="L81" s="58"/>
      <c r="M81" s="58"/>
      <c r="N81" s="58"/>
      <c r="O81" s="10"/>
      <c r="P81" s="9"/>
    </row>
    <row r="82" spans="2:5" ht="12.75">
      <c r="B82" s="39"/>
      <c r="C82" s="40"/>
      <c r="D82" s="40"/>
      <c r="E82" s="40"/>
    </row>
    <row r="83" spans="1:16" ht="12.75">
      <c r="A83" s="52"/>
      <c r="B83" s="110" t="s">
        <v>147</v>
      </c>
      <c r="C83" s="103"/>
      <c r="D83" s="103"/>
      <c r="E83" s="103"/>
      <c r="F83" s="103">
        <f>SUM(F51:F55)</f>
        <v>27</v>
      </c>
      <c r="G83" s="103">
        <f aca="true" t="shared" si="6" ref="G83:O83">SUM(G51:G55)</f>
        <v>14</v>
      </c>
      <c r="H83" s="103">
        <f t="shared" si="6"/>
        <v>13</v>
      </c>
      <c r="I83" s="103">
        <f t="shared" si="6"/>
        <v>218</v>
      </c>
      <c r="J83" s="103">
        <f t="shared" si="6"/>
        <v>62</v>
      </c>
      <c r="K83" s="103">
        <f t="shared" si="6"/>
        <v>53</v>
      </c>
      <c r="L83" s="103">
        <f t="shared" si="6"/>
        <v>0</v>
      </c>
      <c r="M83" s="103">
        <f t="shared" si="6"/>
        <v>45</v>
      </c>
      <c r="N83" s="103">
        <f t="shared" si="6"/>
        <v>43</v>
      </c>
      <c r="O83" s="103">
        <f t="shared" si="6"/>
        <v>15</v>
      </c>
      <c r="P83" s="92"/>
    </row>
    <row r="84" spans="2:15" s="33" customFormat="1" ht="12.7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</row>
    <row r="85" spans="1:16" s="23" customFormat="1" ht="12.75">
      <c r="A85" s="93"/>
      <c r="B85" s="94"/>
      <c r="C85" s="91"/>
      <c r="D85" s="91"/>
      <c r="E85" s="91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2"/>
    </row>
    <row r="86" s="34" customFormat="1" ht="12.75"/>
    <row r="87" spans="2:15" s="34" customFormat="1" ht="12.75">
      <c r="B87" s="20"/>
      <c r="C87"/>
      <c r="D87"/>
      <c r="E87"/>
      <c r="F87"/>
      <c r="G87"/>
      <c r="H87"/>
      <c r="I87"/>
      <c r="J87"/>
      <c r="K87"/>
      <c r="L87"/>
      <c r="M87"/>
      <c r="N87"/>
      <c r="O87"/>
    </row>
    <row r="89" ht="12.75">
      <c r="B89" s="20"/>
    </row>
    <row r="90" spans="2:15" ht="12.75">
      <c r="B90" s="15" t="s">
        <v>146</v>
      </c>
      <c r="D90" s="15"/>
      <c r="E90" s="20" t="s">
        <v>28</v>
      </c>
      <c r="F90" s="20" t="s">
        <v>0</v>
      </c>
      <c r="G90" s="20"/>
      <c r="H90" s="20"/>
      <c r="I90" s="20"/>
      <c r="J90" s="15"/>
      <c r="K90" s="15"/>
      <c r="L90" s="15"/>
      <c r="M90" s="15"/>
      <c r="N90" s="15"/>
      <c r="O90" s="15"/>
    </row>
    <row r="91" spans="2:15" ht="12.75">
      <c r="B91" t="s">
        <v>159</v>
      </c>
      <c r="D91" s="16"/>
      <c r="E91" s="59">
        <f>I91/I94</f>
        <v>0.46337579617834396</v>
      </c>
      <c r="F91" s="20" t="s">
        <v>29</v>
      </c>
      <c r="G91" s="20"/>
      <c r="H91" s="20"/>
      <c r="I91" s="20">
        <f>J122+M122</f>
        <v>291</v>
      </c>
      <c r="J91" s="15"/>
      <c r="K91" s="15"/>
      <c r="L91" s="15"/>
      <c r="M91" s="15"/>
      <c r="N91" s="15"/>
      <c r="O91" s="15"/>
    </row>
    <row r="92" spans="2:15" ht="12.75">
      <c r="B92" t="s">
        <v>43</v>
      </c>
      <c r="D92" s="16"/>
      <c r="E92" s="59">
        <f>I92/I94</f>
        <v>0.43789808917197454</v>
      </c>
      <c r="F92" s="20" t="s">
        <v>30</v>
      </c>
      <c r="G92" s="20"/>
      <c r="H92" s="20"/>
      <c r="I92" s="20">
        <f>K122+N122</f>
        <v>275</v>
      </c>
      <c r="J92" s="15"/>
      <c r="K92" s="15"/>
      <c r="L92" s="15"/>
      <c r="M92" s="15"/>
      <c r="N92" s="15"/>
      <c r="O92" s="15"/>
    </row>
    <row r="93" spans="2:15" ht="12.75">
      <c r="B93" t="s">
        <v>21</v>
      </c>
      <c r="D93" s="16"/>
      <c r="E93" s="59">
        <f>I93/I94</f>
        <v>0.09872611464968153</v>
      </c>
      <c r="F93" s="20" t="s">
        <v>31</v>
      </c>
      <c r="G93" s="20"/>
      <c r="H93" s="20"/>
      <c r="I93" s="20">
        <f>L122+O122</f>
        <v>62</v>
      </c>
      <c r="J93" s="15"/>
      <c r="K93" s="15"/>
      <c r="L93" s="15"/>
      <c r="M93" s="15"/>
      <c r="N93" s="15"/>
      <c r="O93" s="15"/>
    </row>
    <row r="94" spans="2:15" ht="12.75">
      <c r="B94" t="s">
        <v>47</v>
      </c>
      <c r="D94" s="15"/>
      <c r="E94" s="59">
        <f>SUM(E91:E93)</f>
        <v>1</v>
      </c>
      <c r="F94" s="20" t="s">
        <v>2</v>
      </c>
      <c r="G94" s="20"/>
      <c r="H94" s="20"/>
      <c r="I94" s="20">
        <f>SUM(I91:I93)</f>
        <v>628</v>
      </c>
      <c r="J94" s="15"/>
      <c r="K94" s="15"/>
      <c r="L94" s="15"/>
      <c r="M94" s="15"/>
      <c r="N94" s="15"/>
      <c r="O94" s="15"/>
    </row>
    <row r="95" ht="12.75">
      <c r="B95" t="s">
        <v>62</v>
      </c>
    </row>
    <row r="96" spans="1:16" ht="12.75" customHeight="1">
      <c r="A96" s="136" t="s">
        <v>22</v>
      </c>
      <c r="B96" s="137" t="s">
        <v>3</v>
      </c>
      <c r="C96" s="137" t="s">
        <v>126</v>
      </c>
      <c r="D96" s="137"/>
      <c r="E96" s="137"/>
      <c r="F96" s="144" t="s">
        <v>4</v>
      </c>
      <c r="G96" s="145"/>
      <c r="H96" s="146"/>
      <c r="I96" s="140" t="s">
        <v>5</v>
      </c>
      <c r="J96" s="141"/>
      <c r="K96" s="141"/>
      <c r="L96" s="141"/>
      <c r="M96" s="141"/>
      <c r="N96" s="141"/>
      <c r="O96" s="142"/>
      <c r="P96" s="126" t="s">
        <v>6</v>
      </c>
    </row>
    <row r="97" spans="1:16" s="1" customFormat="1" ht="12.75">
      <c r="A97" s="136"/>
      <c r="B97" s="138"/>
      <c r="C97" s="129" t="s">
        <v>7</v>
      </c>
      <c r="D97" s="134" t="s">
        <v>127</v>
      </c>
      <c r="E97" s="134" t="s">
        <v>128</v>
      </c>
      <c r="F97" s="129" t="s">
        <v>38</v>
      </c>
      <c r="G97" s="129" t="s">
        <v>135</v>
      </c>
      <c r="H97" s="129" t="s">
        <v>136</v>
      </c>
      <c r="I97" s="134" t="s">
        <v>129</v>
      </c>
      <c r="J97" s="131" t="s">
        <v>135</v>
      </c>
      <c r="K97" s="132"/>
      <c r="L97" s="133"/>
      <c r="M97" s="131" t="s">
        <v>136</v>
      </c>
      <c r="N97" s="132"/>
      <c r="O97" s="133"/>
      <c r="P97" s="127"/>
    </row>
    <row r="98" spans="1:16" s="1" customFormat="1" ht="12.75">
      <c r="A98" s="136"/>
      <c r="B98" s="139"/>
      <c r="C98" s="130"/>
      <c r="D98" s="135"/>
      <c r="E98" s="135"/>
      <c r="F98" s="130"/>
      <c r="G98" s="130"/>
      <c r="H98" s="130"/>
      <c r="I98" s="135"/>
      <c r="J98" s="67" t="s">
        <v>8</v>
      </c>
      <c r="K98" s="45" t="s">
        <v>9</v>
      </c>
      <c r="L98" s="45" t="s">
        <v>10</v>
      </c>
      <c r="M98" s="45" t="s">
        <v>8</v>
      </c>
      <c r="N98" s="45" t="s">
        <v>9</v>
      </c>
      <c r="O98" s="45" t="s">
        <v>10</v>
      </c>
      <c r="P98" s="128"/>
    </row>
    <row r="99" spans="1:16" s="22" customFormat="1" ht="12.75">
      <c r="A99" s="53">
        <v>1</v>
      </c>
      <c r="B99" s="53" t="s">
        <v>75</v>
      </c>
      <c r="C99" s="54">
        <v>5</v>
      </c>
      <c r="D99" s="54">
        <v>5</v>
      </c>
      <c r="E99" s="54"/>
      <c r="F99" s="55">
        <f>G99+H99</f>
        <v>4</v>
      </c>
      <c r="G99" s="54">
        <v>4</v>
      </c>
      <c r="H99" s="54"/>
      <c r="I99" s="54">
        <v>30</v>
      </c>
      <c r="J99" s="55">
        <v>15</v>
      </c>
      <c r="K99" s="55">
        <v>0</v>
      </c>
      <c r="L99" s="55">
        <v>15</v>
      </c>
      <c r="M99" s="55">
        <v>0</v>
      </c>
      <c r="N99" s="55">
        <v>0</v>
      </c>
      <c r="O99" s="55">
        <v>0</v>
      </c>
      <c r="P99" s="28"/>
    </row>
    <row r="100" spans="1:16" s="22" customFormat="1" ht="12.75">
      <c r="A100" s="53">
        <v>2</v>
      </c>
      <c r="B100" s="53" t="s">
        <v>24</v>
      </c>
      <c r="C100" s="55">
        <v>6</v>
      </c>
      <c r="D100" s="54">
        <v>6</v>
      </c>
      <c r="E100" s="55"/>
      <c r="F100" s="55">
        <f aca="true" t="shared" si="7" ref="F100:F111">G100+H100</f>
        <v>3</v>
      </c>
      <c r="G100" s="55"/>
      <c r="H100" s="55">
        <v>3</v>
      </c>
      <c r="I100" s="55">
        <v>30</v>
      </c>
      <c r="J100" s="55">
        <v>0</v>
      </c>
      <c r="K100" s="55">
        <v>0</v>
      </c>
      <c r="L100" s="55">
        <v>0</v>
      </c>
      <c r="M100" s="55">
        <v>20</v>
      </c>
      <c r="N100" s="55">
        <v>10</v>
      </c>
      <c r="O100" s="55">
        <v>0</v>
      </c>
      <c r="P100" s="28"/>
    </row>
    <row r="101" spans="1:16" s="22" customFormat="1" ht="12.75">
      <c r="A101" s="25">
        <v>3</v>
      </c>
      <c r="B101" s="109" t="s">
        <v>36</v>
      </c>
      <c r="C101" s="35">
        <v>5</v>
      </c>
      <c r="D101" s="35">
        <v>5</v>
      </c>
      <c r="E101" s="35"/>
      <c r="F101" s="35">
        <f t="shared" si="7"/>
        <v>4</v>
      </c>
      <c r="G101" s="35">
        <v>4</v>
      </c>
      <c r="H101" s="35"/>
      <c r="I101" s="35">
        <v>35</v>
      </c>
      <c r="J101" s="17">
        <v>15</v>
      </c>
      <c r="K101" s="17">
        <v>20</v>
      </c>
      <c r="L101" s="17">
        <v>0</v>
      </c>
      <c r="M101" s="17">
        <v>0</v>
      </c>
      <c r="N101" s="17">
        <v>0</v>
      </c>
      <c r="O101" s="17">
        <v>0</v>
      </c>
      <c r="P101" s="21"/>
    </row>
    <row r="102" spans="1:16" s="22" customFormat="1" ht="12.75">
      <c r="A102" s="25">
        <v>4</v>
      </c>
      <c r="B102" s="25" t="s">
        <v>76</v>
      </c>
      <c r="C102" s="35">
        <v>6</v>
      </c>
      <c r="D102" s="35">
        <v>6</v>
      </c>
      <c r="E102" s="35"/>
      <c r="F102" s="35">
        <f t="shared" si="7"/>
        <v>3</v>
      </c>
      <c r="G102" s="35"/>
      <c r="H102" s="35">
        <v>3</v>
      </c>
      <c r="I102" s="35">
        <v>30</v>
      </c>
      <c r="J102" s="17">
        <v>0</v>
      </c>
      <c r="K102" s="17">
        <v>0</v>
      </c>
      <c r="L102" s="17">
        <v>0</v>
      </c>
      <c r="M102" s="17">
        <v>16</v>
      </c>
      <c r="N102" s="17">
        <v>14</v>
      </c>
      <c r="O102" s="17">
        <v>0</v>
      </c>
      <c r="P102" s="21"/>
    </row>
    <row r="103" spans="1:16" s="22" customFormat="1" ht="12.75">
      <c r="A103" s="25">
        <v>5</v>
      </c>
      <c r="B103" s="25" t="s">
        <v>77</v>
      </c>
      <c r="C103" s="17">
        <v>6</v>
      </c>
      <c r="D103" s="35">
        <v>6</v>
      </c>
      <c r="E103" s="17"/>
      <c r="F103" s="35">
        <f t="shared" si="7"/>
        <v>3</v>
      </c>
      <c r="G103" s="17"/>
      <c r="H103" s="17">
        <v>3</v>
      </c>
      <c r="I103" s="17">
        <v>30</v>
      </c>
      <c r="J103" s="17">
        <v>0</v>
      </c>
      <c r="K103" s="17">
        <v>0</v>
      </c>
      <c r="L103" s="17">
        <v>0</v>
      </c>
      <c r="M103" s="17">
        <v>16</v>
      </c>
      <c r="N103" s="17">
        <v>14</v>
      </c>
      <c r="O103" s="17">
        <v>0</v>
      </c>
      <c r="P103" s="21"/>
    </row>
    <row r="104" spans="1:16" s="22" customFormat="1" ht="12.75">
      <c r="A104" s="25">
        <v>6</v>
      </c>
      <c r="B104" s="25" t="s">
        <v>78</v>
      </c>
      <c r="C104" s="17">
        <v>6</v>
      </c>
      <c r="D104" s="17">
        <v>6</v>
      </c>
      <c r="E104" s="17"/>
      <c r="F104" s="35">
        <f t="shared" si="7"/>
        <v>3</v>
      </c>
      <c r="G104" s="17"/>
      <c r="H104" s="17">
        <v>3</v>
      </c>
      <c r="I104" s="17">
        <v>30</v>
      </c>
      <c r="J104" s="17">
        <v>0</v>
      </c>
      <c r="K104" s="17">
        <v>0</v>
      </c>
      <c r="L104" s="17">
        <v>0</v>
      </c>
      <c r="M104" s="17">
        <v>20</v>
      </c>
      <c r="N104" s="17">
        <v>10</v>
      </c>
      <c r="O104" s="17">
        <v>0</v>
      </c>
      <c r="P104" s="21"/>
    </row>
    <row r="105" spans="1:16" s="56" customFormat="1" ht="12.75">
      <c r="A105" s="25">
        <v>7</v>
      </c>
      <c r="B105" s="25" t="s">
        <v>110</v>
      </c>
      <c r="C105" s="35">
        <v>5</v>
      </c>
      <c r="D105" s="35">
        <v>5</v>
      </c>
      <c r="E105" s="35"/>
      <c r="F105" s="35">
        <f t="shared" si="7"/>
        <v>4</v>
      </c>
      <c r="G105" s="35">
        <v>4</v>
      </c>
      <c r="H105" s="35"/>
      <c r="I105" s="35">
        <v>43</v>
      </c>
      <c r="J105" s="17">
        <v>25</v>
      </c>
      <c r="K105" s="17">
        <v>18</v>
      </c>
      <c r="L105" s="17">
        <v>0</v>
      </c>
      <c r="M105" s="17">
        <v>0</v>
      </c>
      <c r="N105" s="17">
        <v>0</v>
      </c>
      <c r="O105" s="17">
        <v>0</v>
      </c>
      <c r="P105" s="53"/>
    </row>
    <row r="106" spans="1:16" s="1" customFormat="1" ht="12.75">
      <c r="A106" s="25">
        <v>8</v>
      </c>
      <c r="B106" s="25" t="s">
        <v>79</v>
      </c>
      <c r="C106" s="17"/>
      <c r="D106" s="35">
        <v>5</v>
      </c>
      <c r="E106" s="17"/>
      <c r="F106" s="17">
        <f t="shared" si="7"/>
        <v>2</v>
      </c>
      <c r="G106" s="17">
        <v>2</v>
      </c>
      <c r="H106" s="17"/>
      <c r="I106" s="17">
        <v>30</v>
      </c>
      <c r="J106" s="17">
        <v>16</v>
      </c>
      <c r="K106" s="17">
        <v>14</v>
      </c>
      <c r="L106" s="17">
        <v>0</v>
      </c>
      <c r="M106" s="17">
        <v>0</v>
      </c>
      <c r="N106" s="17">
        <v>0</v>
      </c>
      <c r="O106" s="17">
        <v>0</v>
      </c>
      <c r="P106" s="3"/>
    </row>
    <row r="107" spans="1:16" s="1" customFormat="1" ht="12.75">
      <c r="A107" s="25">
        <v>9</v>
      </c>
      <c r="B107" s="25" t="s">
        <v>23</v>
      </c>
      <c r="C107" s="17"/>
      <c r="D107" s="17">
        <v>5</v>
      </c>
      <c r="E107" s="17"/>
      <c r="F107" s="17">
        <f t="shared" si="7"/>
        <v>4</v>
      </c>
      <c r="G107" s="17">
        <v>4</v>
      </c>
      <c r="H107" s="17"/>
      <c r="I107" s="17">
        <v>28</v>
      </c>
      <c r="J107" s="26">
        <v>10</v>
      </c>
      <c r="K107" s="26">
        <v>0</v>
      </c>
      <c r="L107" s="26">
        <v>18</v>
      </c>
      <c r="M107" s="26">
        <v>0</v>
      </c>
      <c r="N107" s="26">
        <v>0</v>
      </c>
      <c r="O107" s="26">
        <v>0</v>
      </c>
      <c r="P107" s="3"/>
    </row>
    <row r="108" spans="1:16" s="1" customFormat="1" ht="12.75">
      <c r="A108" s="25">
        <f>A107+1</f>
        <v>10</v>
      </c>
      <c r="B108" s="25" t="s">
        <v>80</v>
      </c>
      <c r="C108" s="17"/>
      <c r="D108" s="35">
        <v>6</v>
      </c>
      <c r="E108" s="17"/>
      <c r="F108" s="17">
        <f t="shared" si="7"/>
        <v>1</v>
      </c>
      <c r="G108" s="17"/>
      <c r="H108" s="17">
        <v>1</v>
      </c>
      <c r="I108" s="17">
        <v>14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14</v>
      </c>
      <c r="P108" s="3"/>
    </row>
    <row r="109" spans="1:16" s="1" customFormat="1" ht="12.75">
      <c r="A109" s="3">
        <f>A108+1</f>
        <v>11</v>
      </c>
      <c r="B109" s="6" t="s">
        <v>167</v>
      </c>
      <c r="C109" s="7"/>
      <c r="D109" s="8"/>
      <c r="E109" s="7">
        <v>5</v>
      </c>
      <c r="F109" s="2">
        <f t="shared" si="7"/>
        <v>3</v>
      </c>
      <c r="G109" s="2">
        <v>3</v>
      </c>
      <c r="H109" s="2"/>
      <c r="I109" s="2">
        <v>15</v>
      </c>
      <c r="J109" s="2">
        <v>0</v>
      </c>
      <c r="K109" s="2">
        <v>15</v>
      </c>
      <c r="L109" s="2">
        <v>0</v>
      </c>
      <c r="M109" s="2">
        <v>0</v>
      </c>
      <c r="N109" s="2">
        <v>0</v>
      </c>
      <c r="O109" s="2">
        <v>0</v>
      </c>
      <c r="P109" s="3"/>
    </row>
    <row r="110" spans="1:16" s="1" customFormat="1" ht="12.75">
      <c r="A110" s="3">
        <v>12</v>
      </c>
      <c r="B110" s="6" t="s">
        <v>168</v>
      </c>
      <c r="C110" s="7"/>
      <c r="D110" s="8"/>
      <c r="E110" s="7">
        <v>6</v>
      </c>
      <c r="F110" s="2">
        <f t="shared" si="7"/>
        <v>7</v>
      </c>
      <c r="G110" s="2"/>
      <c r="H110" s="2">
        <v>7</v>
      </c>
      <c r="I110" s="2">
        <v>30</v>
      </c>
      <c r="J110" s="2">
        <v>0</v>
      </c>
      <c r="K110" s="2">
        <v>0</v>
      </c>
      <c r="L110" s="2">
        <v>0</v>
      </c>
      <c r="M110" s="2">
        <v>0</v>
      </c>
      <c r="N110" s="2">
        <v>30</v>
      </c>
      <c r="O110" s="2">
        <v>0</v>
      </c>
      <c r="P110" s="3"/>
    </row>
    <row r="111" spans="1:16" s="1" customFormat="1" ht="12.75">
      <c r="A111" s="3">
        <v>13</v>
      </c>
      <c r="B111" s="6" t="s">
        <v>81</v>
      </c>
      <c r="C111" s="7"/>
      <c r="D111" s="8">
        <v>6</v>
      </c>
      <c r="E111" s="7"/>
      <c r="F111" s="2">
        <f t="shared" si="7"/>
        <v>2</v>
      </c>
      <c r="G111" s="2"/>
      <c r="H111" s="2">
        <v>2</v>
      </c>
      <c r="I111" s="2">
        <v>28</v>
      </c>
      <c r="J111" s="2">
        <v>0</v>
      </c>
      <c r="K111" s="2">
        <v>0</v>
      </c>
      <c r="L111" s="2">
        <v>0</v>
      </c>
      <c r="M111" s="2">
        <v>18</v>
      </c>
      <c r="N111" s="2">
        <v>10</v>
      </c>
      <c r="O111" s="2">
        <v>0</v>
      </c>
      <c r="P111" s="3"/>
    </row>
    <row r="112" spans="1:16" s="1" customFormat="1" ht="12.75">
      <c r="A112" s="3"/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3"/>
    </row>
    <row r="113" spans="1:16" s="1" customFormat="1" ht="12.75">
      <c r="A113" s="3"/>
      <c r="B113" s="38" t="s">
        <v>39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3"/>
    </row>
    <row r="114" spans="1:16" s="47" customFormat="1" ht="12.75">
      <c r="A114" s="43">
        <v>14</v>
      </c>
      <c r="B114" s="3" t="s">
        <v>90</v>
      </c>
      <c r="C114" s="4"/>
      <c r="D114" s="4">
        <v>5</v>
      </c>
      <c r="E114" s="4"/>
      <c r="F114" s="2">
        <f aca="true" t="shared" si="8" ref="F114:F121">G114+H114</f>
        <v>1</v>
      </c>
      <c r="G114" s="4">
        <v>1</v>
      </c>
      <c r="H114" s="4"/>
      <c r="I114" s="4">
        <v>20</v>
      </c>
      <c r="J114" s="2">
        <v>10</v>
      </c>
      <c r="K114" s="2">
        <v>10</v>
      </c>
      <c r="L114" s="2">
        <v>0</v>
      </c>
      <c r="M114" s="2">
        <v>0</v>
      </c>
      <c r="N114" s="2">
        <v>0</v>
      </c>
      <c r="O114" s="2">
        <v>0</v>
      </c>
      <c r="P114" s="43"/>
    </row>
    <row r="115" spans="1:16" s="1" customFormat="1" ht="25.5">
      <c r="A115" s="43">
        <v>15</v>
      </c>
      <c r="B115" s="44" t="s">
        <v>117</v>
      </c>
      <c r="C115" s="45">
        <v>5</v>
      </c>
      <c r="D115" s="45">
        <v>5</v>
      </c>
      <c r="E115" s="45"/>
      <c r="F115" s="45">
        <f t="shared" si="8"/>
        <v>3</v>
      </c>
      <c r="G115" s="45">
        <v>3</v>
      </c>
      <c r="H115" s="45"/>
      <c r="I115" s="45">
        <v>45</v>
      </c>
      <c r="J115" s="45">
        <v>25</v>
      </c>
      <c r="K115" s="45">
        <v>20</v>
      </c>
      <c r="L115" s="45">
        <v>0</v>
      </c>
      <c r="M115" s="45">
        <v>0</v>
      </c>
      <c r="N115" s="45">
        <v>0</v>
      </c>
      <c r="O115" s="45">
        <v>0</v>
      </c>
      <c r="P115" s="43"/>
    </row>
    <row r="116" spans="1:16" s="1" customFormat="1" ht="12.75">
      <c r="A116" s="3">
        <v>16</v>
      </c>
      <c r="B116" s="3" t="s">
        <v>88</v>
      </c>
      <c r="C116" s="4"/>
      <c r="D116" s="4">
        <v>5</v>
      </c>
      <c r="E116" s="4"/>
      <c r="F116" s="2">
        <f t="shared" si="8"/>
        <v>1</v>
      </c>
      <c r="G116" s="4">
        <v>1</v>
      </c>
      <c r="H116" s="4"/>
      <c r="I116" s="4">
        <v>30</v>
      </c>
      <c r="J116" s="2">
        <v>15</v>
      </c>
      <c r="K116" s="2">
        <v>15</v>
      </c>
      <c r="L116" s="2">
        <v>0</v>
      </c>
      <c r="M116" s="2">
        <v>0</v>
      </c>
      <c r="N116" s="2">
        <v>0</v>
      </c>
      <c r="O116" s="2">
        <v>0</v>
      </c>
      <c r="P116" s="3"/>
    </row>
    <row r="117" spans="1:16" s="1" customFormat="1" ht="12.75">
      <c r="A117" s="3">
        <v>17</v>
      </c>
      <c r="B117" s="3" t="s">
        <v>89</v>
      </c>
      <c r="C117" s="4"/>
      <c r="D117" s="4">
        <v>5</v>
      </c>
      <c r="E117" s="4"/>
      <c r="F117" s="2">
        <f t="shared" si="8"/>
        <v>2</v>
      </c>
      <c r="G117" s="4">
        <v>2</v>
      </c>
      <c r="H117" s="4"/>
      <c r="I117" s="4">
        <v>25</v>
      </c>
      <c r="J117" s="2">
        <v>15</v>
      </c>
      <c r="K117" s="2">
        <v>10</v>
      </c>
      <c r="L117" s="2">
        <v>0</v>
      </c>
      <c r="M117" s="2">
        <v>0</v>
      </c>
      <c r="N117" s="2">
        <v>0</v>
      </c>
      <c r="O117" s="2">
        <v>0</v>
      </c>
      <c r="P117" s="3"/>
    </row>
    <row r="118" spans="1:16" s="121" customFormat="1" ht="12.75">
      <c r="A118" s="114">
        <v>18</v>
      </c>
      <c r="B118" s="114" t="s">
        <v>91</v>
      </c>
      <c r="C118" s="122"/>
      <c r="D118" s="122">
        <v>5</v>
      </c>
      <c r="E118" s="122"/>
      <c r="F118" s="115">
        <f t="shared" si="8"/>
        <v>2</v>
      </c>
      <c r="G118" s="122">
        <v>2</v>
      </c>
      <c r="H118" s="122"/>
      <c r="I118" s="122">
        <v>15</v>
      </c>
      <c r="J118" s="115">
        <v>0</v>
      </c>
      <c r="K118" s="115">
        <v>0</v>
      </c>
      <c r="L118" s="115">
        <v>15</v>
      </c>
      <c r="M118" s="115">
        <v>0</v>
      </c>
      <c r="N118" s="115">
        <v>0</v>
      </c>
      <c r="O118" s="115">
        <v>0</v>
      </c>
      <c r="P118" s="114" t="s">
        <v>157</v>
      </c>
    </row>
    <row r="119" spans="1:16" s="1" customFormat="1" ht="12.75">
      <c r="A119" s="3">
        <v>19</v>
      </c>
      <c r="B119" s="3" t="s">
        <v>92</v>
      </c>
      <c r="C119" s="4"/>
      <c r="D119" s="4">
        <v>6</v>
      </c>
      <c r="E119" s="4"/>
      <c r="F119" s="2">
        <f t="shared" si="8"/>
        <v>2</v>
      </c>
      <c r="G119" s="4"/>
      <c r="H119" s="4">
        <v>2</v>
      </c>
      <c r="I119" s="4">
        <v>20</v>
      </c>
      <c r="J119" s="2">
        <v>0</v>
      </c>
      <c r="K119" s="2">
        <v>0</v>
      </c>
      <c r="L119" s="2">
        <v>0</v>
      </c>
      <c r="M119" s="2">
        <v>10</v>
      </c>
      <c r="N119" s="2">
        <v>10</v>
      </c>
      <c r="O119" s="2">
        <v>0</v>
      </c>
      <c r="P119" s="3"/>
    </row>
    <row r="120" spans="1:16" ht="12.75">
      <c r="A120" s="3">
        <v>20</v>
      </c>
      <c r="B120" s="3" t="s">
        <v>118</v>
      </c>
      <c r="C120" s="4"/>
      <c r="D120" s="4">
        <v>6</v>
      </c>
      <c r="E120" s="4"/>
      <c r="F120" s="2">
        <f t="shared" si="8"/>
        <v>4</v>
      </c>
      <c r="G120" s="4"/>
      <c r="H120" s="4">
        <v>4</v>
      </c>
      <c r="I120" s="4">
        <v>70</v>
      </c>
      <c r="J120" s="2">
        <v>0</v>
      </c>
      <c r="K120" s="2">
        <v>0</v>
      </c>
      <c r="L120" s="2">
        <v>0</v>
      </c>
      <c r="M120" s="2">
        <v>30</v>
      </c>
      <c r="N120" s="2">
        <v>40</v>
      </c>
      <c r="O120" s="2">
        <v>0</v>
      </c>
      <c r="P120" s="3"/>
    </row>
    <row r="121" spans="1:16" s="1" customFormat="1" ht="12.75">
      <c r="A121" s="3">
        <v>21</v>
      </c>
      <c r="B121" s="3" t="s">
        <v>93</v>
      </c>
      <c r="C121" s="2"/>
      <c r="D121" s="2">
        <v>6</v>
      </c>
      <c r="E121" s="2"/>
      <c r="F121" s="2">
        <f t="shared" si="8"/>
        <v>2</v>
      </c>
      <c r="G121" s="2"/>
      <c r="H121" s="2">
        <v>2</v>
      </c>
      <c r="I121" s="2">
        <v>30</v>
      </c>
      <c r="J121" s="2">
        <v>0</v>
      </c>
      <c r="K121" s="2">
        <v>0</v>
      </c>
      <c r="L121" s="2">
        <v>0</v>
      </c>
      <c r="M121" s="2">
        <v>15</v>
      </c>
      <c r="N121" s="2">
        <v>15</v>
      </c>
      <c r="O121" s="2">
        <v>0</v>
      </c>
      <c r="P121" s="3"/>
    </row>
    <row r="122" spans="1:16" s="13" customFormat="1" ht="12.75">
      <c r="A122" s="11"/>
      <c r="B122" s="11" t="s">
        <v>17</v>
      </c>
      <c r="C122" s="12">
        <f>COUNT(C99:C121)</f>
        <v>8</v>
      </c>
      <c r="D122" s="11"/>
      <c r="E122" s="11"/>
      <c r="F122" s="12">
        <f aca="true" t="shared" si="9" ref="F122:O122">SUM(F99:F121)</f>
        <v>60</v>
      </c>
      <c r="G122" s="12">
        <f t="shared" si="9"/>
        <v>30</v>
      </c>
      <c r="H122" s="12">
        <f t="shared" si="9"/>
        <v>30</v>
      </c>
      <c r="I122" s="12">
        <f t="shared" si="9"/>
        <v>628</v>
      </c>
      <c r="J122" s="12">
        <f t="shared" si="9"/>
        <v>146</v>
      </c>
      <c r="K122" s="12">
        <f t="shared" si="9"/>
        <v>122</v>
      </c>
      <c r="L122" s="12">
        <f t="shared" si="9"/>
        <v>48</v>
      </c>
      <c r="M122" s="12">
        <f t="shared" si="9"/>
        <v>145</v>
      </c>
      <c r="N122" s="12">
        <f t="shared" si="9"/>
        <v>153</v>
      </c>
      <c r="O122" s="12">
        <f t="shared" si="9"/>
        <v>14</v>
      </c>
      <c r="P122" s="11"/>
    </row>
    <row r="123" spans="2:16" s="15" customFormat="1" ht="12.75">
      <c r="B123" s="15" t="s">
        <v>35</v>
      </c>
      <c r="J123" s="123">
        <f>SUM(J122:L122)</f>
        <v>316</v>
      </c>
      <c r="K123" s="123"/>
      <c r="L123" s="123"/>
      <c r="M123" s="123">
        <f>SUM(M122:O122)</f>
        <v>312</v>
      </c>
      <c r="N123" s="123"/>
      <c r="O123" s="123"/>
      <c r="P123" s="14"/>
    </row>
    <row r="124" spans="2:16" s="15" customFormat="1" ht="12.75">
      <c r="B124" s="73" t="s">
        <v>130</v>
      </c>
      <c r="F124" s="20">
        <f>SUM(F99:F111)</f>
        <v>43</v>
      </c>
      <c r="G124" s="20">
        <f>SUM(G99:G111)</f>
        <v>21</v>
      </c>
      <c r="H124" s="20">
        <f>SUM(H99:H111)</f>
        <v>22</v>
      </c>
      <c r="J124" s="41"/>
      <c r="K124" s="41"/>
      <c r="L124" s="41"/>
      <c r="M124" s="41"/>
      <c r="N124" s="41"/>
      <c r="O124" s="41"/>
      <c r="P124" s="14"/>
    </row>
    <row r="125" spans="2:16" s="15" customFormat="1" ht="12.75">
      <c r="B125" s="73" t="s">
        <v>134</v>
      </c>
      <c r="C125" s="19"/>
      <c r="D125" s="19"/>
      <c r="E125" s="19"/>
      <c r="F125" s="20">
        <f>SUM(F114:F121)</f>
        <v>17</v>
      </c>
      <c r="G125" s="20">
        <f>SUM(G114:G121)</f>
        <v>9</v>
      </c>
      <c r="H125" s="20">
        <f>SUM(H114:H121)</f>
        <v>8</v>
      </c>
      <c r="I125" s="64"/>
      <c r="J125" s="64"/>
      <c r="K125" s="41"/>
      <c r="L125" s="41"/>
      <c r="M125" s="41"/>
      <c r="N125" s="41"/>
      <c r="O125" s="41"/>
      <c r="P125" s="14"/>
    </row>
    <row r="126" spans="2:16" s="15" customFormat="1" ht="12.75">
      <c r="B126" s="65"/>
      <c r="C126" s="72"/>
      <c r="D126" s="72"/>
      <c r="E126" s="72"/>
      <c r="F126" s="66"/>
      <c r="G126" s="66"/>
      <c r="H126" s="66"/>
      <c r="I126" s="64"/>
      <c r="J126" s="64"/>
      <c r="K126" s="41"/>
      <c r="L126" s="41"/>
      <c r="M126" s="41"/>
      <c r="N126" s="41"/>
      <c r="O126" s="41"/>
      <c r="P126" s="14"/>
    </row>
    <row r="127" spans="2:16" s="15" customFormat="1" ht="12.75">
      <c r="B127" s="65"/>
      <c r="C127" s="19"/>
      <c r="D127" s="19"/>
      <c r="E127" s="19"/>
      <c r="F127" s="66"/>
      <c r="G127" s="66"/>
      <c r="H127" s="66"/>
      <c r="I127" s="64"/>
      <c r="J127" s="64"/>
      <c r="K127" s="41"/>
      <c r="L127" s="41"/>
      <c r="M127" s="41"/>
      <c r="N127" s="41"/>
      <c r="O127" s="41"/>
      <c r="P127" s="14"/>
    </row>
    <row r="128" spans="2:16" s="15" customFormat="1" ht="12.75">
      <c r="B128" s="39"/>
      <c r="C128" s="40"/>
      <c r="D128" s="40"/>
      <c r="E128" s="40"/>
      <c r="F128"/>
      <c r="G128"/>
      <c r="H128"/>
      <c r="I128"/>
      <c r="J128"/>
      <c r="K128"/>
      <c r="L128"/>
      <c r="M128"/>
      <c r="N128"/>
      <c r="O128"/>
      <c r="P128" s="14"/>
    </row>
    <row r="129" spans="1:16" ht="12.75">
      <c r="A129" s="52"/>
      <c r="B129" s="110" t="s">
        <v>147</v>
      </c>
      <c r="C129" s="103"/>
      <c r="D129" s="103"/>
      <c r="E129" s="103"/>
      <c r="F129" s="103">
        <f>SUM(F99:F100)</f>
        <v>7</v>
      </c>
      <c r="G129" s="103">
        <f aca="true" t="shared" si="10" ref="G129:O129">SUM(G99:G100)</f>
        <v>4</v>
      </c>
      <c r="H129" s="103">
        <f t="shared" si="10"/>
        <v>3</v>
      </c>
      <c r="I129" s="103">
        <f t="shared" si="10"/>
        <v>60</v>
      </c>
      <c r="J129" s="103">
        <f t="shared" si="10"/>
        <v>15</v>
      </c>
      <c r="K129" s="103">
        <f t="shared" si="10"/>
        <v>0</v>
      </c>
      <c r="L129" s="103">
        <f t="shared" si="10"/>
        <v>15</v>
      </c>
      <c r="M129" s="103">
        <f t="shared" si="10"/>
        <v>20</v>
      </c>
      <c r="N129" s="103">
        <f t="shared" si="10"/>
        <v>10</v>
      </c>
      <c r="O129" s="103">
        <f t="shared" si="10"/>
        <v>0</v>
      </c>
      <c r="P129" s="92"/>
    </row>
    <row r="130" spans="2:15" s="23" customFormat="1" ht="12.75">
      <c r="B130" s="116" t="s">
        <v>171</v>
      </c>
      <c r="C130" s="113"/>
      <c r="D130" s="113"/>
      <c r="E130" s="113"/>
      <c r="F130" s="113">
        <f>F118</f>
        <v>2</v>
      </c>
      <c r="G130" s="113">
        <f aca="true" t="shared" si="11" ref="G130:O130">G118</f>
        <v>2</v>
      </c>
      <c r="H130" s="113">
        <f t="shared" si="11"/>
        <v>0</v>
      </c>
      <c r="I130" s="113">
        <f t="shared" si="11"/>
        <v>15</v>
      </c>
      <c r="J130" s="113">
        <f t="shared" si="11"/>
        <v>0</v>
      </c>
      <c r="K130" s="113">
        <f t="shared" si="11"/>
        <v>0</v>
      </c>
      <c r="L130" s="113">
        <f t="shared" si="11"/>
        <v>15</v>
      </c>
      <c r="M130" s="113">
        <f t="shared" si="11"/>
        <v>0</v>
      </c>
      <c r="N130" s="113">
        <f t="shared" si="11"/>
        <v>0</v>
      </c>
      <c r="O130" s="113">
        <f t="shared" si="11"/>
        <v>0</v>
      </c>
    </row>
    <row r="131" spans="2:15" s="23" customFormat="1" ht="12.7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="23" customFormat="1" ht="12.75"/>
    <row r="134" spans="2:6" ht="12.75">
      <c r="B134" s="77" t="s">
        <v>123</v>
      </c>
      <c r="F134" s="15">
        <f>F135+F136</f>
        <v>180</v>
      </c>
    </row>
    <row r="135" spans="2:6" ht="12.75">
      <c r="B135" s="39" t="s">
        <v>137</v>
      </c>
      <c r="F135" s="15">
        <f>F28+F78+F124</f>
        <v>145</v>
      </c>
    </row>
    <row r="136" spans="2:6" ht="12.75">
      <c r="B136" s="39" t="s">
        <v>138</v>
      </c>
      <c r="F136" s="15">
        <f>F79+F125</f>
        <v>35</v>
      </c>
    </row>
    <row r="137" spans="2:6" ht="12.75">
      <c r="B137" s="39"/>
      <c r="F137" s="15"/>
    </row>
    <row r="138" spans="2:6" ht="12.75">
      <c r="B138" s="39"/>
      <c r="F138" s="15"/>
    </row>
    <row r="139" spans="1:8" ht="12.75">
      <c r="A139" s="20"/>
      <c r="B139" s="78"/>
      <c r="C139" s="27"/>
      <c r="D139" s="86"/>
      <c r="E139" s="86"/>
      <c r="F139" s="27"/>
      <c r="G139" s="27"/>
      <c r="H139" s="27"/>
    </row>
    <row r="140" spans="2:6" ht="12.75">
      <c r="B140" s="39"/>
      <c r="C140" s="40"/>
      <c r="D140" s="85"/>
      <c r="E140" s="85"/>
      <c r="F140" s="37" t="s">
        <v>34</v>
      </c>
    </row>
    <row r="141" spans="1:16" s="33" customFormat="1" ht="12.75">
      <c r="A141" s="89"/>
      <c r="B141" s="110" t="s">
        <v>147</v>
      </c>
      <c r="C141" s="103"/>
      <c r="D141" s="103"/>
      <c r="E141" s="103"/>
      <c r="F141" s="103">
        <f>+F31+F83+F129</f>
        <v>71</v>
      </c>
      <c r="G141" s="103">
        <f aca="true" t="shared" si="12" ref="G141:O141">+G31+G83+G129</f>
        <v>35</v>
      </c>
      <c r="H141" s="103">
        <f t="shared" si="12"/>
        <v>36</v>
      </c>
      <c r="I141" s="103">
        <f t="shared" si="12"/>
        <v>560</v>
      </c>
      <c r="J141" s="103">
        <f t="shared" si="12"/>
        <v>170</v>
      </c>
      <c r="K141" s="103">
        <f t="shared" si="12"/>
        <v>109</v>
      </c>
      <c r="L141" s="103">
        <f t="shared" si="12"/>
        <v>15</v>
      </c>
      <c r="M141" s="103">
        <f t="shared" si="12"/>
        <v>140</v>
      </c>
      <c r="N141" s="103">
        <f t="shared" si="12"/>
        <v>111</v>
      </c>
      <c r="O141" s="103">
        <f t="shared" si="12"/>
        <v>15</v>
      </c>
      <c r="P141" s="92"/>
    </row>
    <row r="142" spans="2:15" s="23" customFormat="1" ht="12.75">
      <c r="B142" s="116" t="s">
        <v>171</v>
      </c>
      <c r="C142" s="113"/>
      <c r="D142" s="113"/>
      <c r="E142" s="113"/>
      <c r="F142" s="113">
        <f>F130</f>
        <v>2</v>
      </c>
      <c r="G142" s="113">
        <f aca="true" t="shared" si="13" ref="G142:O142">G130</f>
        <v>2</v>
      </c>
      <c r="H142" s="113">
        <f t="shared" si="13"/>
        <v>0</v>
      </c>
      <c r="I142" s="113">
        <f t="shared" si="13"/>
        <v>15</v>
      </c>
      <c r="J142" s="113">
        <f t="shared" si="13"/>
        <v>0</v>
      </c>
      <c r="K142" s="113">
        <f t="shared" si="13"/>
        <v>0</v>
      </c>
      <c r="L142" s="113">
        <f t="shared" si="13"/>
        <v>15</v>
      </c>
      <c r="M142" s="113">
        <f t="shared" si="13"/>
        <v>0</v>
      </c>
      <c r="N142" s="113">
        <f t="shared" si="13"/>
        <v>0</v>
      </c>
      <c r="O142" s="113">
        <f t="shared" si="13"/>
        <v>0</v>
      </c>
    </row>
    <row r="143" s="34" customFormat="1" ht="12.75">
      <c r="P143" s="92"/>
    </row>
    <row r="144" s="34" customFormat="1" ht="12.75"/>
    <row r="145" s="34" customFormat="1" ht="12.75"/>
    <row r="146" s="34" customFormat="1" ht="12.75"/>
    <row r="147" spans="2:15" ht="12.75">
      <c r="B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</row>
    <row r="148" spans="2:15" ht="12.75">
      <c r="B148" s="41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</row>
    <row r="149" spans="2:15" ht="12.75">
      <c r="B149" s="41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</row>
    <row r="151" spans="2:12" ht="12.75">
      <c r="B151" s="41" t="s">
        <v>101</v>
      </c>
      <c r="C151" s="15"/>
      <c r="D151" s="39" t="s">
        <v>139</v>
      </c>
      <c r="E151" s="15"/>
      <c r="F151" s="15"/>
      <c r="G151" s="15"/>
      <c r="H151" s="15"/>
      <c r="I151" s="15"/>
      <c r="J151" s="15"/>
      <c r="K151" s="39" t="s">
        <v>140</v>
      </c>
      <c r="L151" s="15"/>
    </row>
    <row r="152" spans="2:12" ht="12.75">
      <c r="B152" s="15"/>
      <c r="C152" s="42" t="s">
        <v>38</v>
      </c>
      <c r="D152" s="42" t="s">
        <v>32</v>
      </c>
      <c r="E152" s="37" t="s">
        <v>141</v>
      </c>
      <c r="F152" s="42" t="s">
        <v>32</v>
      </c>
      <c r="G152" s="42"/>
      <c r="H152" s="42"/>
      <c r="I152" s="42"/>
      <c r="J152" s="42"/>
      <c r="K152" s="37" t="s">
        <v>141</v>
      </c>
      <c r="L152" s="42" t="s">
        <v>32</v>
      </c>
    </row>
    <row r="153" spans="2:12" ht="12.75">
      <c r="B153" s="41" t="s">
        <v>40</v>
      </c>
      <c r="C153" s="15">
        <f>+E153+K153</f>
        <v>777</v>
      </c>
      <c r="D153" s="60">
        <f>+C153/C$156</f>
        <v>0.43166666666666664</v>
      </c>
      <c r="E153" s="15">
        <f>SUM(J12:J25)+SUM(M12:M25)+SUM(J51:J66)+SUM(M51:M66)+SUM(J99:J111)+SUM(M99:M111)</f>
        <v>552</v>
      </c>
      <c r="F153" s="60">
        <f>+E153/E$156</f>
        <v>0.4088888888888889</v>
      </c>
      <c r="G153" s="60"/>
      <c r="H153" s="60"/>
      <c r="K153" s="61">
        <f>SUM(J68:J73)+SUM(M68:M73)+SUM(J114:J121)+SUM(M114:M121)</f>
        <v>225</v>
      </c>
      <c r="L153" s="60">
        <f>+K153/K$156</f>
        <v>0.5</v>
      </c>
    </row>
    <row r="154" spans="2:12" ht="12.75">
      <c r="B154" s="41" t="s">
        <v>41</v>
      </c>
      <c r="C154" s="15">
        <f>+E154+K154</f>
        <v>902</v>
      </c>
      <c r="D154" s="60">
        <f>+C154/C$156</f>
        <v>0.5011111111111111</v>
      </c>
      <c r="E154" s="15">
        <f>SUM(K12:K25)+SUM(N12:N25)+SUM(K51:K66)+SUM(N51:N66)+SUM(K99:K111)+SUM(N99:N111)</f>
        <v>692</v>
      </c>
      <c r="F154" s="60">
        <f>+E154/E$156</f>
        <v>0.5125925925925926</v>
      </c>
      <c r="G154" s="60"/>
      <c r="H154" s="60"/>
      <c r="K154" s="61">
        <f>SUM(K68:K73)+SUM(N68:N73)+SUM(K114:K121)+SUM(N114:N121)</f>
        <v>210</v>
      </c>
      <c r="L154" s="60">
        <f>+K154/K$156</f>
        <v>0.4666666666666667</v>
      </c>
    </row>
    <row r="155" spans="2:12" ht="12.75">
      <c r="B155" s="41" t="s">
        <v>42</v>
      </c>
      <c r="C155" s="15">
        <f>+E155+K155</f>
        <v>121</v>
      </c>
      <c r="D155" s="60">
        <f>+C155/C$156</f>
        <v>0.06722222222222222</v>
      </c>
      <c r="E155" s="15">
        <f>SUM(L12:L25)+SUM(O12:O25)+SUM(L51:L66)+SUM(O51:O66)+SUM(L99:L111)+SUM(O99:O111)</f>
        <v>106</v>
      </c>
      <c r="F155" s="60">
        <f>+E155/E$156</f>
        <v>0.07851851851851852</v>
      </c>
      <c r="G155" s="60"/>
      <c r="H155" s="60"/>
      <c r="K155" s="61">
        <f>SUM(L68:L73)+SUM(O68:O73)+SUM(L114:L121)+SUM(O114:O121)</f>
        <v>15</v>
      </c>
      <c r="L155" s="60">
        <f>+K155/K$156</f>
        <v>0.03333333333333333</v>
      </c>
    </row>
    <row r="156" spans="2:12" ht="12.75">
      <c r="B156" s="41" t="s">
        <v>38</v>
      </c>
      <c r="C156" s="15">
        <f>+E156+K156</f>
        <v>1800</v>
      </c>
      <c r="D156" s="60">
        <f>+C156/C$156</f>
        <v>1</v>
      </c>
      <c r="E156" s="15">
        <f>SUM(E153:E155)</f>
        <v>1350</v>
      </c>
      <c r="F156" s="60">
        <f>+E156/E$156</f>
        <v>1</v>
      </c>
      <c r="G156" s="60"/>
      <c r="H156" s="60"/>
      <c r="K156" s="61">
        <f>SUM(K153:K155)</f>
        <v>450</v>
      </c>
      <c r="L156" s="60">
        <f>+K156/K$156</f>
        <v>1</v>
      </c>
    </row>
    <row r="160" spans="3:4" ht="12.75">
      <c r="C160" s="70" t="s">
        <v>34</v>
      </c>
      <c r="D160" s="70" t="s">
        <v>32</v>
      </c>
    </row>
    <row r="161" spans="1:4" ht="12.75">
      <c r="A161" s="1"/>
      <c r="B161" s="13" t="s">
        <v>114</v>
      </c>
      <c r="C161" s="79">
        <f>+SUM(C162:C167)</f>
        <v>67</v>
      </c>
      <c r="D161" s="80">
        <f>(C161/180)*100</f>
        <v>37.22222222222222</v>
      </c>
    </row>
    <row r="162" spans="2:3" ht="12.75">
      <c r="B162" s="83" t="s">
        <v>105</v>
      </c>
      <c r="C162">
        <v>16</v>
      </c>
    </row>
    <row r="163" spans="2:3" ht="25.5">
      <c r="B163" s="84" t="s">
        <v>107</v>
      </c>
      <c r="C163" s="52">
        <v>3</v>
      </c>
    </row>
    <row r="164" spans="2:3" ht="12.75">
      <c r="B164" s="83" t="s">
        <v>173</v>
      </c>
      <c r="C164">
        <v>10</v>
      </c>
    </row>
    <row r="165" spans="2:3" ht="12.75">
      <c r="B165" s="83" t="s">
        <v>122</v>
      </c>
      <c r="C165">
        <v>1</v>
      </c>
    </row>
    <row r="166" spans="2:3" ht="12.75">
      <c r="B166" s="83" t="s">
        <v>144</v>
      </c>
      <c r="C166">
        <v>35</v>
      </c>
    </row>
    <row r="167" spans="2:3" ht="12.75">
      <c r="B167" s="83" t="s">
        <v>20</v>
      </c>
      <c r="C167">
        <v>2</v>
      </c>
    </row>
    <row r="170" ht="28.5">
      <c r="B170" s="100" t="s">
        <v>148</v>
      </c>
    </row>
    <row r="171" spans="1:3" ht="45">
      <c r="A171" s="97"/>
      <c r="B171" s="98" t="s">
        <v>149</v>
      </c>
      <c r="C171" s="99">
        <v>180</v>
      </c>
    </row>
    <row r="172" spans="1:3" ht="15">
      <c r="A172" s="97"/>
      <c r="B172" s="96" t="s">
        <v>150</v>
      </c>
      <c r="C172" s="99">
        <v>71</v>
      </c>
    </row>
    <row r="173" spans="1:3" ht="30">
      <c r="A173" s="97"/>
      <c r="B173" s="96" t="s">
        <v>152</v>
      </c>
      <c r="C173" s="99">
        <v>2</v>
      </c>
    </row>
    <row r="174" spans="1:3" ht="75">
      <c r="A174" s="97"/>
      <c r="B174" s="96" t="s">
        <v>151</v>
      </c>
      <c r="C174" s="99">
        <v>0</v>
      </c>
    </row>
    <row r="175" spans="2:3" ht="38.25">
      <c r="B175" s="97" t="s">
        <v>153</v>
      </c>
      <c r="C175" s="85">
        <v>2</v>
      </c>
    </row>
  </sheetData>
  <sheetProtection/>
  <mergeCells count="52">
    <mergeCell ref="C49:C50"/>
    <mergeCell ref="I97:I98"/>
    <mergeCell ref="C97:C98"/>
    <mergeCell ref="D97:D98"/>
    <mergeCell ref="E97:E98"/>
    <mergeCell ref="G97:G98"/>
    <mergeCell ref="H97:H98"/>
    <mergeCell ref="F96:H96"/>
    <mergeCell ref="J27:L27"/>
    <mergeCell ref="A48:A50"/>
    <mergeCell ref="B48:B50"/>
    <mergeCell ref="C48:E48"/>
    <mergeCell ref="I48:O48"/>
    <mergeCell ref="I49:I50"/>
    <mergeCell ref="H49:H50"/>
    <mergeCell ref="F48:H48"/>
    <mergeCell ref="G49:G50"/>
    <mergeCell ref="E49:E50"/>
    <mergeCell ref="A9:A11"/>
    <mergeCell ref="B9:B11"/>
    <mergeCell ref="C9:E9"/>
    <mergeCell ref="I9:O9"/>
    <mergeCell ref="J10:L10"/>
    <mergeCell ref="M10:O10"/>
    <mergeCell ref="C10:C11"/>
    <mergeCell ref="D10:D11"/>
    <mergeCell ref="E10:E11"/>
    <mergeCell ref="G10:G11"/>
    <mergeCell ref="P9:P11"/>
    <mergeCell ref="F10:F11"/>
    <mergeCell ref="M27:O27"/>
    <mergeCell ref="P48:P50"/>
    <mergeCell ref="F49:F50"/>
    <mergeCell ref="J49:L49"/>
    <mergeCell ref="M49:O49"/>
    <mergeCell ref="H10:H11"/>
    <mergeCell ref="I10:I11"/>
    <mergeCell ref="F9:H9"/>
    <mergeCell ref="A96:A98"/>
    <mergeCell ref="B96:B98"/>
    <mergeCell ref="C96:E96"/>
    <mergeCell ref="I96:O96"/>
    <mergeCell ref="I75:K75"/>
    <mergeCell ref="L75:N75"/>
    <mergeCell ref="D31:E31"/>
    <mergeCell ref="J123:L123"/>
    <mergeCell ref="M123:O123"/>
    <mergeCell ref="P96:P98"/>
    <mergeCell ref="F97:F98"/>
    <mergeCell ref="J97:L97"/>
    <mergeCell ref="M97:O97"/>
    <mergeCell ref="D49:D5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3"/>
  <sheetViews>
    <sheetView tabSelected="1" workbookViewId="0" topLeftCell="A163">
      <selection activeCell="K142" sqref="K141:K142"/>
    </sheetView>
  </sheetViews>
  <sheetFormatPr defaultColWidth="9.00390625" defaultRowHeight="12.75"/>
  <cols>
    <col min="1" max="1" width="2.75390625" style="0" customWidth="1"/>
    <col min="2" max="2" width="35.75390625" style="0" customWidth="1"/>
    <col min="3" max="6" width="7.25390625" style="0" customWidth="1"/>
    <col min="7" max="8" width="3.75390625" style="0" customWidth="1"/>
    <col min="9" max="15" width="7.25390625" style="0" customWidth="1"/>
    <col min="16" max="16" width="13.75390625" style="0" customWidth="1"/>
    <col min="17" max="17" width="10.25390625" style="0" bestFit="1" customWidth="1"/>
  </cols>
  <sheetData>
    <row r="1" s="69" customFormat="1" ht="15.75">
      <c r="A1" s="69" t="s">
        <v>160</v>
      </c>
    </row>
    <row r="3" spans="2:13" ht="12.75">
      <c r="B3" s="15" t="s">
        <v>121</v>
      </c>
      <c r="D3" s="15"/>
      <c r="E3" s="20" t="s">
        <v>27</v>
      </c>
      <c r="F3" s="20" t="s">
        <v>0</v>
      </c>
      <c r="G3" s="20"/>
      <c r="H3" s="20"/>
      <c r="I3" s="20"/>
      <c r="J3" s="15"/>
      <c r="K3" s="15"/>
      <c r="L3" s="15"/>
      <c r="M3" s="15"/>
    </row>
    <row r="4" spans="2:13" ht="12.75">
      <c r="B4" t="s">
        <v>159</v>
      </c>
      <c r="D4" s="15"/>
      <c r="E4" s="59">
        <f>I4/I7</f>
        <v>0.4074074074074074</v>
      </c>
      <c r="F4" s="20" t="s">
        <v>29</v>
      </c>
      <c r="G4" s="20"/>
      <c r="H4" s="20"/>
      <c r="I4" s="20">
        <f>J26+M26</f>
        <v>231</v>
      </c>
      <c r="J4" s="15"/>
      <c r="K4" s="15"/>
      <c r="L4" s="15"/>
      <c r="M4" s="15"/>
    </row>
    <row r="5" spans="2:13" ht="12.75">
      <c r="B5" t="s">
        <v>43</v>
      </c>
      <c r="D5" s="15"/>
      <c r="E5" s="59">
        <f>I5/I7</f>
        <v>0.5396825396825397</v>
      </c>
      <c r="F5" s="20" t="s">
        <v>30</v>
      </c>
      <c r="G5" s="20"/>
      <c r="H5" s="20"/>
      <c r="I5" s="20">
        <f>K26+N26</f>
        <v>306</v>
      </c>
      <c r="J5" s="15"/>
      <c r="K5" s="15"/>
      <c r="L5" s="15"/>
      <c r="M5" s="15"/>
    </row>
    <row r="6" spans="2:13" ht="12.75">
      <c r="B6" t="s">
        <v>1</v>
      </c>
      <c r="D6" s="15"/>
      <c r="E6" s="59">
        <f>I6/I7</f>
        <v>0.05291005291005291</v>
      </c>
      <c r="F6" s="20" t="s">
        <v>31</v>
      </c>
      <c r="G6" s="20"/>
      <c r="H6" s="20"/>
      <c r="I6" s="20">
        <f>L26+O26</f>
        <v>30</v>
      </c>
      <c r="J6" s="15"/>
      <c r="K6" s="15"/>
      <c r="L6" s="15"/>
      <c r="M6" s="15"/>
    </row>
    <row r="7" spans="2:13" ht="12.75">
      <c r="B7" t="s">
        <v>47</v>
      </c>
      <c r="D7" s="15"/>
      <c r="E7" s="59">
        <f>SUM(E4:E6)</f>
        <v>0.9999999999999999</v>
      </c>
      <c r="F7" s="20" t="s">
        <v>2</v>
      </c>
      <c r="G7" s="20"/>
      <c r="H7" s="20"/>
      <c r="I7" s="20">
        <f>SUM(I4:I6)</f>
        <v>567</v>
      </c>
      <c r="J7" s="15"/>
      <c r="K7" s="15"/>
      <c r="L7" s="15"/>
      <c r="M7" s="15"/>
    </row>
    <row r="8" spans="2:13" ht="12.75">
      <c r="B8" t="s">
        <v>106</v>
      </c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6" ht="12.75" customHeight="1">
      <c r="A9" s="136" t="s">
        <v>22</v>
      </c>
      <c r="B9" s="136" t="s">
        <v>3</v>
      </c>
      <c r="C9" s="137" t="s">
        <v>126</v>
      </c>
      <c r="D9" s="137"/>
      <c r="E9" s="137"/>
      <c r="F9" s="144" t="s">
        <v>4</v>
      </c>
      <c r="G9" s="145"/>
      <c r="H9" s="146"/>
      <c r="I9" s="137" t="s">
        <v>5</v>
      </c>
      <c r="J9" s="136"/>
      <c r="K9" s="136"/>
      <c r="L9" s="136"/>
      <c r="M9" s="136"/>
      <c r="N9" s="136"/>
      <c r="O9" s="136"/>
      <c r="P9" s="126" t="s">
        <v>6</v>
      </c>
    </row>
    <row r="10" spans="1:16" s="1" customFormat="1" ht="12.75" customHeight="1">
      <c r="A10" s="136"/>
      <c r="B10" s="140"/>
      <c r="C10" s="129" t="s">
        <v>7</v>
      </c>
      <c r="D10" s="134" t="s">
        <v>127</v>
      </c>
      <c r="E10" s="134" t="s">
        <v>128</v>
      </c>
      <c r="F10" s="129" t="s">
        <v>38</v>
      </c>
      <c r="G10" s="129" t="s">
        <v>124</v>
      </c>
      <c r="H10" s="129" t="s">
        <v>125</v>
      </c>
      <c r="I10" s="134" t="s">
        <v>129</v>
      </c>
      <c r="J10" s="131" t="s">
        <v>124</v>
      </c>
      <c r="K10" s="132"/>
      <c r="L10" s="133"/>
      <c r="M10" s="131" t="s">
        <v>125</v>
      </c>
      <c r="N10" s="132"/>
      <c r="O10" s="133"/>
      <c r="P10" s="127"/>
    </row>
    <row r="11" spans="1:16" s="1" customFormat="1" ht="12.75">
      <c r="A11" s="136"/>
      <c r="B11" s="140"/>
      <c r="C11" s="130"/>
      <c r="D11" s="135"/>
      <c r="E11" s="135"/>
      <c r="F11" s="130"/>
      <c r="G11" s="130"/>
      <c r="H11" s="130"/>
      <c r="I11" s="135"/>
      <c r="J11" s="67" t="s">
        <v>8</v>
      </c>
      <c r="K11" s="45" t="s">
        <v>9</v>
      </c>
      <c r="L11" s="45" t="s">
        <v>10</v>
      </c>
      <c r="M11" s="45" t="s">
        <v>8</v>
      </c>
      <c r="N11" s="45" t="s">
        <v>9</v>
      </c>
      <c r="O11" s="45" t="s">
        <v>10</v>
      </c>
      <c r="P11" s="128"/>
    </row>
    <row r="12" spans="1:16" s="30" customFormat="1" ht="12.75">
      <c r="A12" s="53">
        <v>1</v>
      </c>
      <c r="B12" s="53" t="s">
        <v>12</v>
      </c>
      <c r="C12" s="54">
        <v>2</v>
      </c>
      <c r="D12" s="54" t="s">
        <v>108</v>
      </c>
      <c r="E12" s="54"/>
      <c r="F12" s="55">
        <f>G12+H12</f>
        <v>13</v>
      </c>
      <c r="G12" s="54">
        <v>5</v>
      </c>
      <c r="H12" s="54">
        <v>8</v>
      </c>
      <c r="I12" s="54">
        <v>100</v>
      </c>
      <c r="J12" s="55">
        <v>14</v>
      </c>
      <c r="K12" s="55">
        <v>28</v>
      </c>
      <c r="L12" s="55">
        <v>0</v>
      </c>
      <c r="M12" s="55">
        <v>30</v>
      </c>
      <c r="N12" s="55">
        <v>28</v>
      </c>
      <c r="O12" s="55">
        <v>0</v>
      </c>
      <c r="P12" s="28"/>
    </row>
    <row r="13" spans="1:16" s="30" customFormat="1" ht="12.75">
      <c r="A13" s="53">
        <v>2</v>
      </c>
      <c r="B13" s="53" t="s">
        <v>13</v>
      </c>
      <c r="C13" s="55">
        <v>2</v>
      </c>
      <c r="D13" s="54" t="s">
        <v>108</v>
      </c>
      <c r="E13" s="55"/>
      <c r="F13" s="55">
        <v>13</v>
      </c>
      <c r="G13" s="55">
        <v>5</v>
      </c>
      <c r="H13" s="55">
        <v>8</v>
      </c>
      <c r="I13" s="55">
        <v>88</v>
      </c>
      <c r="J13" s="55">
        <v>15</v>
      </c>
      <c r="K13" s="55">
        <v>28</v>
      </c>
      <c r="L13" s="55">
        <v>0</v>
      </c>
      <c r="M13" s="55">
        <v>15</v>
      </c>
      <c r="N13" s="55">
        <v>30</v>
      </c>
      <c r="O13" s="55">
        <v>0</v>
      </c>
      <c r="P13" s="28"/>
    </row>
    <row r="14" spans="1:16" s="30" customFormat="1" ht="12.75">
      <c r="A14" s="53">
        <v>3</v>
      </c>
      <c r="B14" s="53" t="s">
        <v>16</v>
      </c>
      <c r="C14" s="55">
        <v>1</v>
      </c>
      <c r="D14" s="102"/>
      <c r="E14" s="55"/>
      <c r="F14" s="55">
        <f aca="true" t="shared" si="0" ref="F14:F24">G14+H14</f>
        <v>4</v>
      </c>
      <c r="G14" s="55">
        <v>4</v>
      </c>
      <c r="H14" s="55"/>
      <c r="I14" s="55">
        <v>34</v>
      </c>
      <c r="J14" s="55">
        <v>34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28"/>
    </row>
    <row r="15" spans="1:16" s="27" customFormat="1" ht="12.75">
      <c r="A15" s="25">
        <v>4</v>
      </c>
      <c r="B15" s="25" t="s">
        <v>48</v>
      </c>
      <c r="C15" s="17">
        <v>2</v>
      </c>
      <c r="D15" s="17"/>
      <c r="E15" s="17"/>
      <c r="F15" s="17">
        <f t="shared" si="0"/>
        <v>5</v>
      </c>
      <c r="G15" s="17"/>
      <c r="H15" s="17">
        <v>5</v>
      </c>
      <c r="I15" s="17">
        <v>30</v>
      </c>
      <c r="J15" s="17">
        <v>0</v>
      </c>
      <c r="K15" s="17">
        <v>0</v>
      </c>
      <c r="L15" s="17">
        <v>0</v>
      </c>
      <c r="M15" s="17">
        <v>30</v>
      </c>
      <c r="N15" s="17">
        <v>0</v>
      </c>
      <c r="O15" s="17">
        <v>0</v>
      </c>
      <c r="P15" s="25"/>
    </row>
    <row r="16" spans="1:16" s="32" customFormat="1" ht="12.75">
      <c r="A16" s="53">
        <v>5</v>
      </c>
      <c r="B16" s="53" t="s">
        <v>49</v>
      </c>
      <c r="C16" s="55">
        <v>2</v>
      </c>
      <c r="D16" s="54"/>
      <c r="E16" s="55"/>
      <c r="F16" s="55">
        <f t="shared" si="0"/>
        <v>2</v>
      </c>
      <c r="G16" s="55"/>
      <c r="H16" s="55">
        <v>2</v>
      </c>
      <c r="I16" s="55">
        <v>15</v>
      </c>
      <c r="J16" s="55">
        <v>0</v>
      </c>
      <c r="K16" s="55">
        <v>0</v>
      </c>
      <c r="L16" s="55">
        <v>0</v>
      </c>
      <c r="M16" s="55">
        <v>15</v>
      </c>
      <c r="N16" s="55">
        <v>0</v>
      </c>
      <c r="O16" s="55">
        <v>0</v>
      </c>
      <c r="P16" s="31"/>
    </row>
    <row r="17" spans="1:16" s="32" customFormat="1" ht="12.75">
      <c r="A17" s="105">
        <v>6</v>
      </c>
      <c r="B17" s="106" t="s">
        <v>156</v>
      </c>
      <c r="C17" s="107"/>
      <c r="D17" s="108">
        <v>2</v>
      </c>
      <c r="E17" s="107"/>
      <c r="F17" s="107">
        <v>2</v>
      </c>
      <c r="G17" s="107"/>
      <c r="H17" s="107">
        <v>2</v>
      </c>
      <c r="I17" s="107">
        <v>15</v>
      </c>
      <c r="J17" s="107">
        <v>0</v>
      </c>
      <c r="K17" s="107">
        <v>0</v>
      </c>
      <c r="L17" s="107">
        <v>0</v>
      </c>
      <c r="M17" s="107">
        <v>15</v>
      </c>
      <c r="N17" s="107">
        <v>0</v>
      </c>
      <c r="O17" s="107">
        <v>0</v>
      </c>
      <c r="P17" s="88"/>
    </row>
    <row r="18" spans="1:16" s="32" customFormat="1" ht="12.75">
      <c r="A18" s="53">
        <v>7</v>
      </c>
      <c r="B18" s="53" t="s">
        <v>15</v>
      </c>
      <c r="C18" s="55">
        <v>1</v>
      </c>
      <c r="D18" s="54"/>
      <c r="E18" s="55"/>
      <c r="F18" s="55">
        <f t="shared" si="0"/>
        <v>3</v>
      </c>
      <c r="G18" s="55">
        <v>3</v>
      </c>
      <c r="H18" s="55"/>
      <c r="I18" s="55">
        <v>30</v>
      </c>
      <c r="J18" s="55">
        <v>30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31"/>
    </row>
    <row r="19" spans="1:16" s="27" customFormat="1" ht="12.75">
      <c r="A19" s="25">
        <v>8</v>
      </c>
      <c r="B19" s="25" t="s">
        <v>14</v>
      </c>
      <c r="C19" s="17"/>
      <c r="D19" s="17">
        <v>1</v>
      </c>
      <c r="E19" s="17"/>
      <c r="F19" s="17">
        <f t="shared" si="0"/>
        <v>3</v>
      </c>
      <c r="G19" s="17">
        <v>3</v>
      </c>
      <c r="H19" s="17"/>
      <c r="I19" s="17">
        <v>30</v>
      </c>
      <c r="J19" s="26">
        <v>0</v>
      </c>
      <c r="K19" s="26">
        <v>0</v>
      </c>
      <c r="L19" s="26">
        <v>30</v>
      </c>
      <c r="M19" s="26">
        <v>0</v>
      </c>
      <c r="N19" s="26">
        <v>0</v>
      </c>
      <c r="O19" s="26">
        <v>0</v>
      </c>
      <c r="P19" s="25"/>
    </row>
    <row r="20" spans="1:16" s="27" customFormat="1" ht="12.75">
      <c r="A20" s="25">
        <v>9</v>
      </c>
      <c r="B20" s="109" t="s">
        <v>11</v>
      </c>
      <c r="C20" s="35"/>
      <c r="D20" s="35" t="s">
        <v>108</v>
      </c>
      <c r="E20" s="35"/>
      <c r="F20" s="17">
        <f t="shared" si="0"/>
        <v>4</v>
      </c>
      <c r="G20" s="35">
        <v>2</v>
      </c>
      <c r="H20" s="35">
        <v>2</v>
      </c>
      <c r="I20" s="35">
        <v>60</v>
      </c>
      <c r="J20" s="17">
        <v>0</v>
      </c>
      <c r="K20" s="17">
        <v>30</v>
      </c>
      <c r="L20" s="17">
        <v>0</v>
      </c>
      <c r="M20" s="17">
        <v>0</v>
      </c>
      <c r="N20" s="17">
        <v>30</v>
      </c>
      <c r="O20" s="17">
        <v>0</v>
      </c>
      <c r="P20" s="25"/>
    </row>
    <row r="21" spans="1:16" s="27" customFormat="1" ht="12.75">
      <c r="A21" s="25">
        <v>10</v>
      </c>
      <c r="B21" s="25" t="s">
        <v>44</v>
      </c>
      <c r="C21" s="35"/>
      <c r="D21" s="35" t="s">
        <v>108</v>
      </c>
      <c r="E21" s="35"/>
      <c r="F21" s="17">
        <f t="shared" si="0"/>
        <v>4</v>
      </c>
      <c r="G21" s="35">
        <v>2</v>
      </c>
      <c r="H21" s="35">
        <v>2</v>
      </c>
      <c r="I21" s="35">
        <v>60</v>
      </c>
      <c r="J21" s="17">
        <v>0</v>
      </c>
      <c r="K21" s="17">
        <v>30</v>
      </c>
      <c r="L21" s="17">
        <v>0</v>
      </c>
      <c r="M21" s="17">
        <v>0</v>
      </c>
      <c r="N21" s="17">
        <v>30</v>
      </c>
      <c r="O21" s="17">
        <v>0</v>
      </c>
      <c r="P21" s="25"/>
    </row>
    <row r="22" spans="1:16" s="20" customFormat="1" ht="12.75">
      <c r="A22" s="25">
        <v>11</v>
      </c>
      <c r="B22" s="25" t="s">
        <v>45</v>
      </c>
      <c r="C22" s="35"/>
      <c r="D22" s="35"/>
      <c r="E22" s="35">
        <v>1.2</v>
      </c>
      <c r="F22" s="17">
        <f t="shared" si="0"/>
        <v>2</v>
      </c>
      <c r="G22" s="35">
        <v>1</v>
      </c>
      <c r="H22" s="35">
        <v>1</v>
      </c>
      <c r="I22" s="35">
        <v>60</v>
      </c>
      <c r="J22" s="17">
        <v>0</v>
      </c>
      <c r="K22" s="17">
        <v>30</v>
      </c>
      <c r="L22" s="17">
        <v>0</v>
      </c>
      <c r="M22" s="17">
        <v>0</v>
      </c>
      <c r="N22" s="17">
        <v>30</v>
      </c>
      <c r="O22" s="17">
        <v>0</v>
      </c>
      <c r="P22" s="25"/>
    </row>
    <row r="23" spans="1:16" s="47" customFormat="1" ht="24">
      <c r="A23" s="24">
        <v>12</v>
      </c>
      <c r="B23" s="71" t="s">
        <v>33</v>
      </c>
      <c r="C23" s="82"/>
      <c r="D23" s="101">
        <v>1</v>
      </c>
      <c r="E23" s="82"/>
      <c r="F23" s="82">
        <f t="shared" si="0"/>
        <v>2</v>
      </c>
      <c r="G23" s="82">
        <v>2</v>
      </c>
      <c r="H23" s="82"/>
      <c r="I23" s="82">
        <v>15</v>
      </c>
      <c r="J23" s="51">
        <v>15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6"/>
    </row>
    <row r="24" spans="1:16" s="47" customFormat="1" ht="25.5">
      <c r="A24" s="43">
        <v>13</v>
      </c>
      <c r="B24" s="44" t="s">
        <v>107</v>
      </c>
      <c r="C24" s="45">
        <v>1</v>
      </c>
      <c r="D24" s="68">
        <v>1</v>
      </c>
      <c r="E24" s="45"/>
      <c r="F24" s="82">
        <f t="shared" si="0"/>
        <v>3</v>
      </c>
      <c r="G24" s="45">
        <v>3</v>
      </c>
      <c r="H24" s="45"/>
      <c r="I24" s="45">
        <v>28</v>
      </c>
      <c r="J24" s="45">
        <v>18</v>
      </c>
      <c r="K24" s="45">
        <v>10</v>
      </c>
      <c r="L24" s="45">
        <v>0</v>
      </c>
      <c r="M24" s="45">
        <v>0</v>
      </c>
      <c r="N24" s="45">
        <v>0</v>
      </c>
      <c r="O24" s="45">
        <v>0</v>
      </c>
      <c r="P24" s="43"/>
    </row>
    <row r="25" spans="1:16" s="13" customFormat="1" ht="12.75">
      <c r="A25" s="43">
        <v>14</v>
      </c>
      <c r="B25" s="44" t="s">
        <v>142</v>
      </c>
      <c r="C25" s="45"/>
      <c r="D25" s="68"/>
      <c r="E25" s="45">
        <v>1</v>
      </c>
      <c r="F25" s="7">
        <v>0</v>
      </c>
      <c r="G25" s="45">
        <v>0</v>
      </c>
      <c r="H25" s="45"/>
      <c r="I25" s="45">
        <v>2</v>
      </c>
      <c r="J25" s="45">
        <v>0</v>
      </c>
      <c r="K25" s="45">
        <v>2</v>
      </c>
      <c r="L25" s="45">
        <v>0</v>
      </c>
      <c r="M25" s="45">
        <v>0</v>
      </c>
      <c r="N25" s="45">
        <v>0</v>
      </c>
      <c r="O25" s="45">
        <v>0</v>
      </c>
      <c r="P25" s="43" t="s">
        <v>143</v>
      </c>
    </row>
    <row r="26" spans="1:16" s="13" customFormat="1" ht="12.75">
      <c r="A26" s="11"/>
      <c r="B26" s="11" t="s">
        <v>17</v>
      </c>
      <c r="C26" s="12">
        <f>COUNT(C12:C24)</f>
        <v>7</v>
      </c>
      <c r="D26" s="11"/>
      <c r="E26" s="11"/>
      <c r="F26" s="12">
        <f aca="true" t="shared" si="1" ref="F26:O26">SUM(F12:F25)</f>
        <v>60</v>
      </c>
      <c r="G26" s="12">
        <f t="shared" si="1"/>
        <v>30</v>
      </c>
      <c r="H26" s="12">
        <f t="shared" si="1"/>
        <v>30</v>
      </c>
      <c r="I26" s="12">
        <f t="shared" si="1"/>
        <v>567</v>
      </c>
      <c r="J26" s="12">
        <f t="shared" si="1"/>
        <v>126</v>
      </c>
      <c r="K26" s="12">
        <f t="shared" si="1"/>
        <v>158</v>
      </c>
      <c r="L26" s="12">
        <f t="shared" si="1"/>
        <v>30</v>
      </c>
      <c r="M26" s="12">
        <f t="shared" si="1"/>
        <v>105</v>
      </c>
      <c r="N26" s="12">
        <f t="shared" si="1"/>
        <v>148</v>
      </c>
      <c r="O26" s="12">
        <f t="shared" si="1"/>
        <v>0</v>
      </c>
      <c r="P26" s="11"/>
    </row>
    <row r="27" spans="1:16" s="1" customFormat="1" ht="12.75">
      <c r="A27" s="14"/>
      <c r="B27" s="18" t="s">
        <v>35</v>
      </c>
      <c r="C27" s="19"/>
      <c r="D27" s="19"/>
      <c r="E27" s="19"/>
      <c r="F27" s="19"/>
      <c r="G27" s="19"/>
      <c r="H27" s="19"/>
      <c r="I27" s="13"/>
      <c r="J27" s="143">
        <f>SUM(J26:L26)</f>
        <v>314</v>
      </c>
      <c r="K27" s="143"/>
      <c r="L27" s="143"/>
      <c r="M27" s="143">
        <f>SUM(M26:O26)</f>
        <v>253</v>
      </c>
      <c r="N27" s="143"/>
      <c r="O27" s="143"/>
      <c r="P27" s="14"/>
    </row>
    <row r="28" spans="1:16" s="1" customFormat="1" ht="12.75">
      <c r="A28" s="14"/>
      <c r="B28" s="73" t="s">
        <v>130</v>
      </c>
      <c r="C28" s="19"/>
      <c r="D28" s="19"/>
      <c r="E28" s="19"/>
      <c r="F28" s="74">
        <f>SUM(F12:F25)</f>
        <v>60</v>
      </c>
      <c r="G28" s="74">
        <f>SUM(G12:G25)</f>
        <v>30</v>
      </c>
      <c r="H28" s="74">
        <f>SUM(H12:H25)</f>
        <v>30</v>
      </c>
      <c r="I28" s="13"/>
      <c r="J28" s="58"/>
      <c r="K28" s="58"/>
      <c r="L28" s="58"/>
      <c r="M28" s="58"/>
      <c r="N28" s="58"/>
      <c r="O28" s="58"/>
      <c r="P28" s="14"/>
    </row>
    <row r="29" spans="2:10" s="1" customFormat="1" ht="12.75">
      <c r="B29" s="65"/>
      <c r="C29" s="72"/>
      <c r="D29" s="72"/>
      <c r="E29" s="72"/>
      <c r="F29" s="66"/>
      <c r="G29" s="66"/>
      <c r="H29" s="66"/>
      <c r="I29" s="64"/>
      <c r="J29" s="64"/>
    </row>
    <row r="30" spans="2:5" ht="12.75">
      <c r="B30" s="39"/>
      <c r="C30" s="40"/>
      <c r="D30" s="40"/>
      <c r="E30" s="40"/>
    </row>
    <row r="31" spans="1:16" ht="12.75">
      <c r="A31" s="52"/>
      <c r="B31" s="111" t="s">
        <v>37</v>
      </c>
      <c r="C31" s="89"/>
      <c r="D31" s="147"/>
      <c r="E31" s="147"/>
      <c r="F31" s="103">
        <f>SUM(F12:F18)-F15</f>
        <v>37</v>
      </c>
      <c r="G31" s="103">
        <f aca="true" t="shared" si="2" ref="G31:O31">SUM(G12:G18)-G15</f>
        <v>17</v>
      </c>
      <c r="H31" s="103">
        <f t="shared" si="2"/>
        <v>20</v>
      </c>
      <c r="I31" s="103">
        <f t="shared" si="2"/>
        <v>282</v>
      </c>
      <c r="J31" s="103">
        <f t="shared" si="2"/>
        <v>93</v>
      </c>
      <c r="K31" s="103">
        <f t="shared" si="2"/>
        <v>56</v>
      </c>
      <c r="L31" s="103">
        <f t="shared" si="2"/>
        <v>0</v>
      </c>
      <c r="M31" s="103">
        <f t="shared" si="2"/>
        <v>75</v>
      </c>
      <c r="N31" s="103">
        <f t="shared" si="2"/>
        <v>58</v>
      </c>
      <c r="O31" s="103">
        <f t="shared" si="2"/>
        <v>0</v>
      </c>
      <c r="P31" s="104"/>
    </row>
    <row r="32" spans="2:16" s="33" customFormat="1" ht="12.7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2:16" s="23" customFormat="1" ht="12.75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104"/>
    </row>
    <row r="34" s="34" customFormat="1" ht="12.75"/>
    <row r="35" s="34" customFormat="1" ht="12.75"/>
    <row r="36" s="34" customFormat="1" ht="12.75"/>
    <row r="37" spans="2:15" s="34" customFormat="1" ht="12.75">
      <c r="B37" s="42"/>
      <c r="C37"/>
      <c r="D37"/>
      <c r="E37"/>
      <c r="F37"/>
      <c r="G37"/>
      <c r="H37"/>
      <c r="I37"/>
      <c r="J37"/>
      <c r="K37"/>
      <c r="L37"/>
      <c r="M37"/>
      <c r="N37"/>
      <c r="O37"/>
    </row>
    <row r="42" spans="2:9" ht="12.75">
      <c r="B42" s="15" t="s">
        <v>145</v>
      </c>
      <c r="E42" s="20" t="s">
        <v>28</v>
      </c>
      <c r="F42" s="20" t="s">
        <v>0</v>
      </c>
      <c r="G42" s="20"/>
      <c r="H42" s="20"/>
      <c r="I42" s="20"/>
    </row>
    <row r="43" spans="2:9" ht="12.75">
      <c r="B43" t="s">
        <v>159</v>
      </c>
      <c r="E43" s="59">
        <f>I43/I46</f>
        <v>0.46277372262773725</v>
      </c>
      <c r="F43" s="20" t="s">
        <v>29</v>
      </c>
      <c r="G43" s="20"/>
      <c r="H43" s="20"/>
      <c r="I43" s="20">
        <f>J79+M79</f>
        <v>317</v>
      </c>
    </row>
    <row r="44" spans="2:9" ht="12.75">
      <c r="B44" t="s">
        <v>43</v>
      </c>
      <c r="E44" s="59">
        <f>I44/I46</f>
        <v>0.4510948905109489</v>
      </c>
      <c r="F44" s="20" t="s">
        <v>30</v>
      </c>
      <c r="G44" s="20"/>
      <c r="H44" s="20"/>
      <c r="I44" s="20">
        <f>K79+N79</f>
        <v>309</v>
      </c>
    </row>
    <row r="45" spans="2:9" ht="12.75">
      <c r="B45" t="s">
        <v>18</v>
      </c>
      <c r="E45" s="59">
        <f>I45/I46</f>
        <v>0.08613138686131387</v>
      </c>
      <c r="F45" s="20" t="s">
        <v>31</v>
      </c>
      <c r="G45" s="20"/>
      <c r="H45" s="20"/>
      <c r="I45" s="20">
        <f>L79+O79</f>
        <v>59</v>
      </c>
    </row>
    <row r="46" spans="2:9" ht="12.75">
      <c r="B46" t="s">
        <v>47</v>
      </c>
      <c r="E46" s="59">
        <f>SUM(E43:E45)</f>
        <v>1</v>
      </c>
      <c r="F46" s="20" t="s">
        <v>2</v>
      </c>
      <c r="G46" s="20"/>
      <c r="H46" s="20"/>
      <c r="I46" s="20">
        <f>SUM(I43:I45)</f>
        <v>685</v>
      </c>
    </row>
    <row r="47" ht="12.75">
      <c r="B47" t="s">
        <v>111</v>
      </c>
    </row>
    <row r="48" spans="1:16" ht="12.75">
      <c r="A48" s="136" t="s">
        <v>22</v>
      </c>
      <c r="B48" s="136" t="s">
        <v>3</v>
      </c>
      <c r="C48" s="137" t="s">
        <v>126</v>
      </c>
      <c r="D48" s="137"/>
      <c r="E48" s="137"/>
      <c r="F48" s="144" t="s">
        <v>4</v>
      </c>
      <c r="G48" s="145"/>
      <c r="H48" s="146"/>
      <c r="I48" s="137" t="s">
        <v>5</v>
      </c>
      <c r="J48" s="136"/>
      <c r="K48" s="136"/>
      <c r="L48" s="136"/>
      <c r="M48" s="136"/>
      <c r="N48" s="136"/>
      <c r="O48" s="136"/>
      <c r="P48" s="126" t="s">
        <v>6</v>
      </c>
    </row>
    <row r="49" spans="1:16" ht="12.75">
      <c r="A49" s="136"/>
      <c r="B49" s="140"/>
      <c r="C49" s="129" t="s">
        <v>7</v>
      </c>
      <c r="D49" s="134" t="s">
        <v>127</v>
      </c>
      <c r="E49" s="134" t="s">
        <v>128</v>
      </c>
      <c r="F49" s="129" t="s">
        <v>38</v>
      </c>
      <c r="G49" s="129" t="s">
        <v>131</v>
      </c>
      <c r="H49" s="129" t="s">
        <v>132</v>
      </c>
      <c r="I49" s="134" t="s">
        <v>129</v>
      </c>
      <c r="J49" s="131" t="s">
        <v>131</v>
      </c>
      <c r="K49" s="132"/>
      <c r="L49" s="133"/>
      <c r="M49" s="131" t="s">
        <v>132</v>
      </c>
      <c r="N49" s="132"/>
      <c r="O49" s="133"/>
      <c r="P49" s="127"/>
    </row>
    <row r="50" spans="1:16" ht="12.75">
      <c r="A50" s="136"/>
      <c r="B50" s="140"/>
      <c r="C50" s="130"/>
      <c r="D50" s="135"/>
      <c r="E50" s="135"/>
      <c r="F50" s="130"/>
      <c r="G50" s="130"/>
      <c r="H50" s="130"/>
      <c r="I50" s="135"/>
      <c r="J50" s="67" t="s">
        <v>8</v>
      </c>
      <c r="K50" s="45" t="s">
        <v>9</v>
      </c>
      <c r="L50" s="45" t="s">
        <v>10</v>
      </c>
      <c r="M50" s="45" t="s">
        <v>8</v>
      </c>
      <c r="N50" s="45" t="s">
        <v>9</v>
      </c>
      <c r="O50" s="45" t="s">
        <v>10</v>
      </c>
      <c r="P50" s="128"/>
    </row>
    <row r="51" spans="1:16" ht="12.75">
      <c r="A51" s="107">
        <v>1</v>
      </c>
      <c r="B51" s="53" t="s">
        <v>53</v>
      </c>
      <c r="C51" s="54"/>
      <c r="D51" s="54">
        <v>3</v>
      </c>
      <c r="E51" s="54"/>
      <c r="F51" s="55">
        <f>G51+H51</f>
        <v>5</v>
      </c>
      <c r="G51" s="54">
        <v>5</v>
      </c>
      <c r="H51" s="54"/>
      <c r="I51" s="54">
        <v>42</v>
      </c>
      <c r="J51" s="55">
        <v>14</v>
      </c>
      <c r="K51" s="55">
        <v>28</v>
      </c>
      <c r="L51" s="55">
        <v>0</v>
      </c>
      <c r="M51" s="55">
        <v>0</v>
      </c>
      <c r="N51" s="55">
        <v>0</v>
      </c>
      <c r="O51" s="55">
        <v>0</v>
      </c>
      <c r="P51" s="28"/>
    </row>
    <row r="52" spans="1:16" ht="12.75">
      <c r="A52" s="107">
        <v>2</v>
      </c>
      <c r="B52" s="53" t="s">
        <v>161</v>
      </c>
      <c r="C52" s="54">
        <v>4</v>
      </c>
      <c r="D52" s="54">
        <v>4</v>
      </c>
      <c r="E52" s="54"/>
      <c r="F52" s="55">
        <f>G52+H52</f>
        <v>7</v>
      </c>
      <c r="G52" s="54"/>
      <c r="H52" s="54">
        <v>7</v>
      </c>
      <c r="I52" s="54">
        <v>58</v>
      </c>
      <c r="J52" s="55">
        <v>0</v>
      </c>
      <c r="K52" s="55">
        <v>0</v>
      </c>
      <c r="L52" s="55">
        <v>0</v>
      </c>
      <c r="M52" s="55">
        <v>30</v>
      </c>
      <c r="N52" s="55">
        <v>28</v>
      </c>
      <c r="O52" s="55">
        <v>0</v>
      </c>
      <c r="P52" s="28"/>
    </row>
    <row r="53" spans="1:16" ht="12.75">
      <c r="A53" s="107">
        <v>3</v>
      </c>
      <c r="B53" s="53" t="s">
        <v>19</v>
      </c>
      <c r="C53" s="55">
        <v>4</v>
      </c>
      <c r="D53" s="54">
        <v>4</v>
      </c>
      <c r="E53" s="55"/>
      <c r="F53" s="55">
        <f aca="true" t="shared" si="3" ref="F53:F64">G53+H53</f>
        <v>6</v>
      </c>
      <c r="G53" s="55"/>
      <c r="H53" s="55">
        <v>6</v>
      </c>
      <c r="I53" s="55">
        <v>45</v>
      </c>
      <c r="J53" s="55">
        <v>0</v>
      </c>
      <c r="K53" s="55">
        <v>0</v>
      </c>
      <c r="L53" s="55">
        <v>0</v>
      </c>
      <c r="M53" s="55">
        <v>15</v>
      </c>
      <c r="N53" s="55">
        <v>15</v>
      </c>
      <c r="O53" s="55">
        <v>15</v>
      </c>
      <c r="P53" s="28"/>
    </row>
    <row r="54" spans="1:16" ht="12.75">
      <c r="A54" s="107">
        <v>4</v>
      </c>
      <c r="B54" s="53" t="s">
        <v>51</v>
      </c>
      <c r="C54" s="55">
        <v>3</v>
      </c>
      <c r="D54" s="54">
        <v>3</v>
      </c>
      <c r="E54" s="55"/>
      <c r="F54" s="55">
        <f t="shared" si="3"/>
        <v>6</v>
      </c>
      <c r="G54" s="55">
        <v>6</v>
      </c>
      <c r="H54" s="55"/>
      <c r="I54" s="55">
        <v>43</v>
      </c>
      <c r="J54" s="55">
        <v>18</v>
      </c>
      <c r="K54" s="55">
        <v>25</v>
      </c>
      <c r="L54" s="55">
        <v>0</v>
      </c>
      <c r="M54" s="55">
        <v>0</v>
      </c>
      <c r="N54" s="55">
        <v>0</v>
      </c>
      <c r="O54" s="55">
        <v>0</v>
      </c>
      <c r="P54" s="28"/>
    </row>
    <row r="55" spans="1:16" ht="12.75">
      <c r="A55" s="107">
        <v>5</v>
      </c>
      <c r="B55" s="53" t="s">
        <v>50</v>
      </c>
      <c r="C55" s="55">
        <v>3</v>
      </c>
      <c r="D55" s="55"/>
      <c r="E55" s="55"/>
      <c r="F55" s="55">
        <f t="shared" si="3"/>
        <v>3</v>
      </c>
      <c r="G55" s="55">
        <v>3</v>
      </c>
      <c r="H55" s="55"/>
      <c r="I55" s="55">
        <v>30</v>
      </c>
      <c r="J55" s="55">
        <v>30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28"/>
    </row>
    <row r="56" spans="1:16" ht="12.75">
      <c r="A56" s="68">
        <v>6</v>
      </c>
      <c r="B56" s="25" t="s">
        <v>102</v>
      </c>
      <c r="C56" s="17">
        <v>4</v>
      </c>
      <c r="D56" s="17"/>
      <c r="E56" s="17"/>
      <c r="F56" s="17">
        <f t="shared" si="3"/>
        <v>2</v>
      </c>
      <c r="G56" s="17"/>
      <c r="H56" s="17">
        <v>2</v>
      </c>
      <c r="I56" s="17">
        <v>30</v>
      </c>
      <c r="J56" s="26">
        <v>0</v>
      </c>
      <c r="K56" s="26">
        <v>0</v>
      </c>
      <c r="L56" s="26">
        <v>0</v>
      </c>
      <c r="M56" s="26">
        <v>30</v>
      </c>
      <c r="N56" s="26">
        <v>0</v>
      </c>
      <c r="O56" s="26">
        <v>0</v>
      </c>
      <c r="P56" s="25"/>
    </row>
    <row r="57" spans="1:16" ht="12.75">
      <c r="A57" s="68">
        <v>7</v>
      </c>
      <c r="B57" s="25" t="s">
        <v>20</v>
      </c>
      <c r="C57" s="17"/>
      <c r="D57" s="35"/>
      <c r="E57" s="17">
        <v>4</v>
      </c>
      <c r="F57" s="17">
        <f t="shared" si="3"/>
        <v>2</v>
      </c>
      <c r="G57" s="17"/>
      <c r="H57" s="17">
        <v>2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25" t="s">
        <v>133</v>
      </c>
    </row>
    <row r="58" spans="1:16" ht="12.75">
      <c r="A58" s="68">
        <v>8</v>
      </c>
      <c r="B58" s="25" t="s">
        <v>166</v>
      </c>
      <c r="C58" s="17"/>
      <c r="D58" s="35"/>
      <c r="E58" s="17">
        <v>4</v>
      </c>
      <c r="F58" s="17">
        <f t="shared" si="3"/>
        <v>0</v>
      </c>
      <c r="G58" s="17"/>
      <c r="H58" s="17">
        <v>0</v>
      </c>
      <c r="I58" s="17">
        <v>15</v>
      </c>
      <c r="J58" s="26">
        <v>0</v>
      </c>
      <c r="K58" s="26">
        <v>0</v>
      </c>
      <c r="L58" s="26">
        <v>0</v>
      </c>
      <c r="M58" s="26">
        <v>0</v>
      </c>
      <c r="N58" s="26">
        <v>15</v>
      </c>
      <c r="O58" s="26">
        <v>0</v>
      </c>
      <c r="P58" s="25"/>
    </row>
    <row r="59" spans="1:16" s="34" customFormat="1" ht="12.75">
      <c r="A59" s="68">
        <v>9</v>
      </c>
      <c r="B59" s="109" t="s">
        <v>162</v>
      </c>
      <c r="C59" s="35"/>
      <c r="D59" s="35">
        <v>3</v>
      </c>
      <c r="E59" s="35"/>
      <c r="F59" s="17">
        <f t="shared" si="3"/>
        <v>2</v>
      </c>
      <c r="G59" s="35">
        <v>2</v>
      </c>
      <c r="H59" s="35"/>
      <c r="I59" s="35">
        <v>30</v>
      </c>
      <c r="J59" s="17">
        <v>0</v>
      </c>
      <c r="K59" s="17">
        <v>30</v>
      </c>
      <c r="L59" s="17">
        <v>0</v>
      </c>
      <c r="M59" s="17">
        <v>0</v>
      </c>
      <c r="N59" s="17">
        <v>0</v>
      </c>
      <c r="O59" s="17">
        <v>0</v>
      </c>
      <c r="P59" s="25"/>
    </row>
    <row r="60" spans="1:16" s="34" customFormat="1" ht="12.75">
      <c r="A60" s="68">
        <v>10</v>
      </c>
      <c r="B60" s="25" t="s">
        <v>164</v>
      </c>
      <c r="C60" s="35"/>
      <c r="D60" s="35">
        <v>4</v>
      </c>
      <c r="E60" s="35"/>
      <c r="F60" s="17">
        <f t="shared" si="3"/>
        <v>2</v>
      </c>
      <c r="G60" s="35"/>
      <c r="H60" s="35">
        <v>2</v>
      </c>
      <c r="I60" s="35">
        <v>30</v>
      </c>
      <c r="J60" s="17">
        <v>0</v>
      </c>
      <c r="K60" s="17">
        <v>0</v>
      </c>
      <c r="L60" s="17">
        <v>0</v>
      </c>
      <c r="M60" s="17">
        <v>0</v>
      </c>
      <c r="N60" s="17">
        <v>30</v>
      </c>
      <c r="O60" s="17">
        <v>0</v>
      </c>
      <c r="P60" s="25"/>
    </row>
    <row r="61" spans="1:16" s="34" customFormat="1" ht="12.75">
      <c r="A61" s="68">
        <v>11</v>
      </c>
      <c r="B61" s="25" t="s">
        <v>163</v>
      </c>
      <c r="C61" s="35"/>
      <c r="D61" s="35">
        <v>3</v>
      </c>
      <c r="E61" s="35"/>
      <c r="F61" s="17">
        <f t="shared" si="3"/>
        <v>2</v>
      </c>
      <c r="G61" s="35">
        <v>2</v>
      </c>
      <c r="H61" s="35"/>
      <c r="I61" s="35">
        <v>30</v>
      </c>
      <c r="J61" s="17">
        <v>0</v>
      </c>
      <c r="K61" s="17">
        <v>30</v>
      </c>
      <c r="L61" s="17">
        <v>0</v>
      </c>
      <c r="M61" s="17">
        <v>0</v>
      </c>
      <c r="N61" s="17">
        <v>0</v>
      </c>
      <c r="O61" s="17">
        <v>0</v>
      </c>
      <c r="P61" s="25"/>
    </row>
    <row r="62" spans="1:16" s="34" customFormat="1" ht="12.75">
      <c r="A62" s="68">
        <v>12</v>
      </c>
      <c r="B62" s="25" t="s">
        <v>165</v>
      </c>
      <c r="C62" s="35"/>
      <c r="D62" s="35">
        <v>4</v>
      </c>
      <c r="E62" s="35"/>
      <c r="F62" s="17">
        <f t="shared" si="3"/>
        <v>2</v>
      </c>
      <c r="G62" s="35"/>
      <c r="H62" s="35">
        <v>2</v>
      </c>
      <c r="I62" s="35">
        <v>30</v>
      </c>
      <c r="J62" s="17">
        <v>0</v>
      </c>
      <c r="K62" s="17">
        <v>0</v>
      </c>
      <c r="L62" s="17">
        <v>0</v>
      </c>
      <c r="M62" s="17">
        <v>0</v>
      </c>
      <c r="N62" s="17">
        <v>30</v>
      </c>
      <c r="O62" s="17">
        <v>0</v>
      </c>
      <c r="P62" s="25"/>
    </row>
    <row r="63" spans="1:16" s="20" customFormat="1" ht="12.75">
      <c r="A63" s="68">
        <v>13</v>
      </c>
      <c r="B63" s="25" t="s">
        <v>154</v>
      </c>
      <c r="C63" s="35"/>
      <c r="D63" s="35">
        <v>3</v>
      </c>
      <c r="E63" s="35"/>
      <c r="F63" s="17">
        <f t="shared" si="3"/>
        <v>1</v>
      </c>
      <c r="G63" s="35">
        <v>1</v>
      </c>
      <c r="H63" s="35"/>
      <c r="I63" s="35">
        <v>9</v>
      </c>
      <c r="J63" s="17">
        <v>9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25"/>
    </row>
    <row r="64" spans="1:16" ht="12.75">
      <c r="A64" s="68">
        <v>14</v>
      </c>
      <c r="B64" s="25" t="s">
        <v>52</v>
      </c>
      <c r="C64" s="17"/>
      <c r="D64" s="35">
        <v>3</v>
      </c>
      <c r="E64" s="17"/>
      <c r="F64" s="17">
        <f t="shared" si="3"/>
        <v>2</v>
      </c>
      <c r="G64" s="17">
        <v>2</v>
      </c>
      <c r="H64" s="17"/>
      <c r="I64" s="17">
        <v>14</v>
      </c>
      <c r="J64" s="17">
        <v>0</v>
      </c>
      <c r="K64" s="17">
        <v>0</v>
      </c>
      <c r="L64" s="17">
        <v>14</v>
      </c>
      <c r="M64" s="17">
        <v>0</v>
      </c>
      <c r="N64" s="17">
        <v>0</v>
      </c>
      <c r="O64" s="17">
        <v>0</v>
      </c>
      <c r="P64" s="25"/>
    </row>
    <row r="65" spans="1:16" ht="12.75">
      <c r="A65" s="68">
        <v>15</v>
      </c>
      <c r="B65" s="25" t="s">
        <v>158</v>
      </c>
      <c r="C65" s="17"/>
      <c r="D65" s="17"/>
      <c r="E65" s="17">
        <v>3</v>
      </c>
      <c r="F65" s="17">
        <v>0</v>
      </c>
      <c r="G65" s="17">
        <v>0</v>
      </c>
      <c r="H65" s="17"/>
      <c r="I65" s="17">
        <v>4</v>
      </c>
      <c r="J65" s="26">
        <v>4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5"/>
    </row>
    <row r="66" spans="1:16" ht="12.75">
      <c r="A66" s="3"/>
      <c r="B66" s="36" t="s">
        <v>39</v>
      </c>
      <c r="C66" s="2"/>
      <c r="D66" s="2"/>
      <c r="E66" s="2"/>
      <c r="F66" s="2"/>
      <c r="G66" s="2"/>
      <c r="H66" s="2"/>
      <c r="I66" s="2"/>
      <c r="J66" s="5"/>
      <c r="K66" s="5"/>
      <c r="L66" s="5"/>
      <c r="M66" s="5"/>
      <c r="N66" s="5"/>
      <c r="O66" s="5"/>
      <c r="P66" s="3"/>
    </row>
    <row r="67" spans="1:16" ht="12.75">
      <c r="A67" s="3">
        <v>16</v>
      </c>
      <c r="B67" s="3" t="s">
        <v>66</v>
      </c>
      <c r="C67" s="2"/>
      <c r="D67" s="2">
        <v>3</v>
      </c>
      <c r="E67" s="2"/>
      <c r="F67" s="2">
        <f aca="true" t="shared" si="4" ref="F67:F78">G67+H67</f>
        <v>1</v>
      </c>
      <c r="G67" s="2">
        <v>1</v>
      </c>
      <c r="H67" s="2"/>
      <c r="I67" s="2">
        <v>25</v>
      </c>
      <c r="J67" s="5">
        <v>25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3"/>
    </row>
    <row r="68" spans="1:16" ht="12.75">
      <c r="A68" s="3">
        <v>17</v>
      </c>
      <c r="B68" s="3" t="s">
        <v>67</v>
      </c>
      <c r="C68" s="2"/>
      <c r="D68" s="2">
        <v>3</v>
      </c>
      <c r="E68" s="2"/>
      <c r="F68" s="2">
        <f t="shared" si="4"/>
        <v>2</v>
      </c>
      <c r="G68" s="2">
        <v>2</v>
      </c>
      <c r="H68" s="2"/>
      <c r="I68" s="2">
        <v>45</v>
      </c>
      <c r="J68" s="5">
        <v>30</v>
      </c>
      <c r="K68" s="5">
        <v>15</v>
      </c>
      <c r="L68" s="5">
        <v>0</v>
      </c>
      <c r="M68" s="5">
        <v>0</v>
      </c>
      <c r="N68" s="5">
        <v>0</v>
      </c>
      <c r="O68" s="5">
        <v>0</v>
      </c>
      <c r="P68" s="3"/>
    </row>
    <row r="69" spans="1:16" s="20" customFormat="1" ht="12.75">
      <c r="A69" s="25">
        <v>18</v>
      </c>
      <c r="B69" s="3" t="s">
        <v>68</v>
      </c>
      <c r="C69" s="17"/>
      <c r="D69" s="2">
        <v>3</v>
      </c>
      <c r="E69" s="17"/>
      <c r="F69" s="2">
        <f t="shared" si="4"/>
        <v>1</v>
      </c>
      <c r="G69" s="17">
        <v>1</v>
      </c>
      <c r="H69" s="17"/>
      <c r="I69" s="17">
        <v>10</v>
      </c>
      <c r="J69" s="26">
        <v>10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5"/>
    </row>
    <row r="70" spans="1:16" ht="12.75">
      <c r="A70" s="3">
        <v>19</v>
      </c>
      <c r="B70" s="3" t="s">
        <v>70</v>
      </c>
      <c r="C70" s="2"/>
      <c r="D70" s="2">
        <v>3</v>
      </c>
      <c r="E70" s="2"/>
      <c r="F70" s="2">
        <f t="shared" si="4"/>
        <v>2</v>
      </c>
      <c r="G70" s="2">
        <v>2</v>
      </c>
      <c r="H70" s="2"/>
      <c r="I70" s="2">
        <v>30</v>
      </c>
      <c r="J70" s="5">
        <v>15</v>
      </c>
      <c r="K70" s="5">
        <v>15</v>
      </c>
      <c r="L70" s="5">
        <v>0</v>
      </c>
      <c r="M70" s="5">
        <v>0</v>
      </c>
      <c r="N70" s="5">
        <v>0</v>
      </c>
      <c r="O70" s="5">
        <v>0</v>
      </c>
      <c r="P70" s="3"/>
    </row>
    <row r="71" spans="1:16" ht="12.75">
      <c r="A71" s="3">
        <v>20</v>
      </c>
      <c r="B71" s="3" t="s">
        <v>71</v>
      </c>
      <c r="C71" s="2">
        <v>3</v>
      </c>
      <c r="D71" s="2">
        <v>3</v>
      </c>
      <c r="E71" s="2"/>
      <c r="F71" s="2">
        <f t="shared" si="4"/>
        <v>2</v>
      </c>
      <c r="G71" s="2">
        <v>2</v>
      </c>
      <c r="H71" s="2"/>
      <c r="I71" s="2">
        <v>20</v>
      </c>
      <c r="J71" s="5">
        <v>12</v>
      </c>
      <c r="K71" s="5">
        <v>8</v>
      </c>
      <c r="L71" s="5">
        <v>0</v>
      </c>
      <c r="M71" s="5">
        <v>0</v>
      </c>
      <c r="N71" s="5">
        <v>0</v>
      </c>
      <c r="O71" s="5">
        <v>0</v>
      </c>
      <c r="P71" s="3"/>
    </row>
    <row r="72" spans="1:16" ht="12.75">
      <c r="A72" s="25">
        <v>21</v>
      </c>
      <c r="B72" s="25" t="s">
        <v>46</v>
      </c>
      <c r="C72" s="2"/>
      <c r="D72" s="2">
        <v>3</v>
      </c>
      <c r="E72" s="2"/>
      <c r="F72" s="2">
        <f t="shared" si="4"/>
        <v>1</v>
      </c>
      <c r="G72" s="2">
        <v>1</v>
      </c>
      <c r="H72" s="2"/>
      <c r="I72" s="2">
        <v>10</v>
      </c>
      <c r="J72" s="5">
        <v>10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3"/>
    </row>
    <row r="73" spans="1:16" s="20" customFormat="1" ht="12.75">
      <c r="A73" s="25">
        <v>22</v>
      </c>
      <c r="B73" s="3" t="s">
        <v>69</v>
      </c>
      <c r="C73" s="17"/>
      <c r="D73" s="2">
        <v>4</v>
      </c>
      <c r="E73" s="17"/>
      <c r="F73" s="2">
        <f t="shared" si="4"/>
        <v>1</v>
      </c>
      <c r="G73" s="17"/>
      <c r="H73" s="17">
        <v>1</v>
      </c>
      <c r="I73" s="17">
        <v>15</v>
      </c>
      <c r="J73" s="26">
        <v>0</v>
      </c>
      <c r="K73" s="26">
        <v>0</v>
      </c>
      <c r="L73" s="26">
        <v>0</v>
      </c>
      <c r="M73" s="26">
        <v>8</v>
      </c>
      <c r="N73" s="26">
        <v>7</v>
      </c>
      <c r="O73" s="26">
        <v>0</v>
      </c>
      <c r="P73" s="25"/>
    </row>
    <row r="74" spans="1:16" ht="24.75" customHeight="1">
      <c r="A74" s="3">
        <v>23</v>
      </c>
      <c r="B74" s="81" t="s">
        <v>72</v>
      </c>
      <c r="C74" s="45"/>
      <c r="D74" s="45">
        <v>4</v>
      </c>
      <c r="E74" s="45"/>
      <c r="F74" s="45">
        <f t="shared" si="4"/>
        <v>2</v>
      </c>
      <c r="G74" s="45"/>
      <c r="H74" s="45">
        <v>2</v>
      </c>
      <c r="I74" s="45">
        <v>30</v>
      </c>
      <c r="J74" s="51">
        <v>0</v>
      </c>
      <c r="K74" s="51">
        <v>0</v>
      </c>
      <c r="L74" s="51">
        <v>0</v>
      </c>
      <c r="M74" s="51">
        <v>15</v>
      </c>
      <c r="N74" s="51">
        <v>0</v>
      </c>
      <c r="O74" s="51">
        <v>15</v>
      </c>
      <c r="P74" s="43"/>
    </row>
    <row r="75" spans="1:16" s="52" customFormat="1" ht="24.75" customHeight="1">
      <c r="A75" s="48">
        <v>24</v>
      </c>
      <c r="B75" s="49" t="s">
        <v>73</v>
      </c>
      <c r="C75" s="50"/>
      <c r="D75" s="45">
        <v>4</v>
      </c>
      <c r="E75" s="45"/>
      <c r="F75" s="2">
        <f t="shared" si="4"/>
        <v>1</v>
      </c>
      <c r="G75" s="45"/>
      <c r="H75" s="45">
        <v>1</v>
      </c>
      <c r="I75" s="45">
        <v>15</v>
      </c>
      <c r="J75" s="51">
        <v>0</v>
      </c>
      <c r="K75" s="51">
        <v>0</v>
      </c>
      <c r="L75" s="51">
        <v>0</v>
      </c>
      <c r="M75" s="51">
        <v>7</v>
      </c>
      <c r="N75" s="51">
        <v>8</v>
      </c>
      <c r="O75" s="51">
        <v>0</v>
      </c>
      <c r="P75" s="43"/>
    </row>
    <row r="76" spans="1:16" ht="12.75">
      <c r="A76" s="25">
        <v>25</v>
      </c>
      <c r="B76" s="3" t="s">
        <v>119</v>
      </c>
      <c r="C76" s="2">
        <v>4</v>
      </c>
      <c r="D76" s="2">
        <v>4</v>
      </c>
      <c r="E76" s="2"/>
      <c r="F76" s="2">
        <f t="shared" si="4"/>
        <v>2</v>
      </c>
      <c r="G76" s="2"/>
      <c r="H76" s="2">
        <v>2</v>
      </c>
      <c r="I76" s="2">
        <v>35</v>
      </c>
      <c r="J76" s="5">
        <v>0</v>
      </c>
      <c r="K76" s="5">
        <v>0</v>
      </c>
      <c r="L76" s="5">
        <v>0</v>
      </c>
      <c r="M76" s="5">
        <v>20</v>
      </c>
      <c r="N76" s="5">
        <v>15</v>
      </c>
      <c r="O76" s="5">
        <v>0</v>
      </c>
      <c r="P76" s="3"/>
    </row>
    <row r="77" spans="1:16" ht="12.75">
      <c r="A77" s="25">
        <v>26</v>
      </c>
      <c r="B77" s="3" t="s">
        <v>112</v>
      </c>
      <c r="C77" s="2"/>
      <c r="D77" s="2">
        <v>4</v>
      </c>
      <c r="E77" s="2"/>
      <c r="F77" s="2">
        <f t="shared" si="4"/>
        <v>2</v>
      </c>
      <c r="G77" s="2"/>
      <c r="H77" s="2">
        <v>2</v>
      </c>
      <c r="I77" s="2">
        <v>30</v>
      </c>
      <c r="J77" s="5">
        <v>0</v>
      </c>
      <c r="K77" s="5">
        <v>0</v>
      </c>
      <c r="L77" s="5">
        <v>0</v>
      </c>
      <c r="M77" s="5">
        <v>15</v>
      </c>
      <c r="N77" s="5">
        <v>0</v>
      </c>
      <c r="O77" s="5">
        <v>15</v>
      </c>
      <c r="P77" s="3"/>
    </row>
    <row r="78" spans="1:16" ht="12.75">
      <c r="A78" s="25">
        <v>27</v>
      </c>
      <c r="B78" s="25" t="s">
        <v>74</v>
      </c>
      <c r="C78" s="2"/>
      <c r="D78" s="2">
        <v>4</v>
      </c>
      <c r="E78" s="2"/>
      <c r="F78" s="2">
        <f t="shared" si="4"/>
        <v>1</v>
      </c>
      <c r="G78" s="2"/>
      <c r="H78" s="2">
        <v>1</v>
      </c>
      <c r="I78" s="2">
        <v>10</v>
      </c>
      <c r="J78" s="5">
        <v>0</v>
      </c>
      <c r="K78" s="5">
        <v>0</v>
      </c>
      <c r="L78" s="5">
        <v>0</v>
      </c>
      <c r="M78" s="5">
        <v>0</v>
      </c>
      <c r="N78" s="5">
        <v>10</v>
      </c>
      <c r="O78" s="5">
        <v>0</v>
      </c>
      <c r="P78" s="3"/>
    </row>
    <row r="79" spans="1:16" ht="12.75">
      <c r="A79" s="11"/>
      <c r="B79" s="11" t="s">
        <v>17</v>
      </c>
      <c r="C79" s="12">
        <f>COUNT(C51:C78)</f>
        <v>7</v>
      </c>
      <c r="D79" s="12"/>
      <c r="E79" s="11"/>
      <c r="F79" s="12">
        <f aca="true" t="shared" si="5" ref="F79:O79">SUM(F51:F78)</f>
        <v>60</v>
      </c>
      <c r="G79" s="12">
        <f t="shared" si="5"/>
        <v>30</v>
      </c>
      <c r="H79" s="12">
        <f t="shared" si="5"/>
        <v>30</v>
      </c>
      <c r="I79" s="12">
        <f t="shared" si="5"/>
        <v>685</v>
      </c>
      <c r="J79" s="12">
        <f t="shared" si="5"/>
        <v>177</v>
      </c>
      <c r="K79" s="12">
        <f t="shared" si="5"/>
        <v>151</v>
      </c>
      <c r="L79" s="12">
        <f t="shared" si="5"/>
        <v>14</v>
      </c>
      <c r="M79" s="12">
        <f t="shared" si="5"/>
        <v>140</v>
      </c>
      <c r="N79" s="12">
        <f t="shared" si="5"/>
        <v>158</v>
      </c>
      <c r="O79" s="12">
        <f t="shared" si="5"/>
        <v>45</v>
      </c>
      <c r="P79" s="11"/>
    </row>
    <row r="80" spans="1:16" ht="12.75">
      <c r="A80" s="1"/>
      <c r="B80" s="18" t="s">
        <v>35</v>
      </c>
      <c r="C80" s="19"/>
      <c r="D80" s="19"/>
      <c r="E80" s="19"/>
      <c r="F80" s="13"/>
      <c r="G80" s="13"/>
      <c r="H80" s="13"/>
      <c r="I80" s="143">
        <f>SUM(J79:L79)</f>
        <v>342</v>
      </c>
      <c r="J80" s="143"/>
      <c r="K80" s="143"/>
      <c r="L80" s="143">
        <f>SUM(M79:O79)</f>
        <v>343</v>
      </c>
      <c r="M80" s="143"/>
      <c r="N80" s="143"/>
      <c r="O80" s="10"/>
      <c r="P80" s="9"/>
    </row>
    <row r="81" spans="1:16" s="1" customFormat="1" ht="12.75">
      <c r="A81" s="1" t="s">
        <v>155</v>
      </c>
      <c r="B81" s="18"/>
      <c r="C81" s="19"/>
      <c r="D81" s="19"/>
      <c r="E81" s="19"/>
      <c r="F81" s="13"/>
      <c r="G81" s="13"/>
      <c r="H81" s="13"/>
      <c r="I81" s="58"/>
      <c r="J81" s="58"/>
      <c r="K81" s="58"/>
      <c r="L81" s="58"/>
      <c r="M81" s="58"/>
      <c r="N81" s="58"/>
      <c r="O81" s="10"/>
      <c r="P81" s="9"/>
    </row>
    <row r="82" spans="1:16" ht="12.75">
      <c r="A82" s="1"/>
      <c r="B82" s="18"/>
      <c r="C82" s="19"/>
      <c r="D82" s="19"/>
      <c r="E82" s="19"/>
      <c r="F82" s="13"/>
      <c r="G82" s="13"/>
      <c r="H82" s="13"/>
      <c r="I82" s="58"/>
      <c r="J82" s="58"/>
      <c r="K82" s="58"/>
      <c r="L82" s="58"/>
      <c r="M82" s="58"/>
      <c r="N82" s="58"/>
      <c r="O82" s="10"/>
      <c r="P82" s="9"/>
    </row>
    <row r="83" spans="1:16" ht="12.75">
      <c r="A83" s="1"/>
      <c r="B83" s="73" t="s">
        <v>130</v>
      </c>
      <c r="C83" s="72"/>
      <c r="D83" s="72"/>
      <c r="E83" s="72"/>
      <c r="F83" s="76">
        <f>SUM(F51:F65)</f>
        <v>42</v>
      </c>
      <c r="G83" s="76">
        <f>SUM(G51:G65)</f>
        <v>21</v>
      </c>
      <c r="H83" s="76">
        <f>SUM(H51:H65)</f>
        <v>21</v>
      </c>
      <c r="I83" s="64"/>
      <c r="J83" s="64"/>
      <c r="K83" s="58"/>
      <c r="L83" s="58"/>
      <c r="M83" s="58"/>
      <c r="N83" s="58"/>
      <c r="O83" s="10"/>
      <c r="P83" s="9"/>
    </row>
    <row r="84" spans="1:16" ht="12.75">
      <c r="A84" s="1"/>
      <c r="B84" s="73" t="s">
        <v>134</v>
      </c>
      <c r="C84" s="72"/>
      <c r="D84" s="72"/>
      <c r="E84" s="72"/>
      <c r="F84" s="76">
        <f>SUM(F67:F78)</f>
        <v>18</v>
      </c>
      <c r="G84" s="76">
        <f>SUM(G67:G78)</f>
        <v>9</v>
      </c>
      <c r="H84" s="76">
        <f>SUM(H67:H78)</f>
        <v>9</v>
      </c>
      <c r="I84" s="64"/>
      <c r="J84" s="64"/>
      <c r="K84" s="58"/>
      <c r="L84" s="75"/>
      <c r="M84" s="1"/>
      <c r="N84" s="1"/>
      <c r="O84" s="10"/>
      <c r="P84" s="9"/>
    </row>
    <row r="85" spans="1:16" ht="12.75">
      <c r="A85" s="1"/>
      <c r="B85" s="73"/>
      <c r="C85" s="72"/>
      <c r="D85" s="72"/>
      <c r="E85" s="72"/>
      <c r="F85" s="76"/>
      <c r="G85" s="76"/>
      <c r="H85" s="76"/>
      <c r="I85" s="64"/>
      <c r="J85" s="64"/>
      <c r="K85" s="58"/>
      <c r="L85" s="75"/>
      <c r="M85" s="1"/>
      <c r="N85" s="1"/>
      <c r="O85" s="10"/>
      <c r="P85" s="9"/>
    </row>
    <row r="86" spans="1:16" ht="12.75">
      <c r="A86" s="1"/>
      <c r="B86" s="39"/>
      <c r="C86" s="40"/>
      <c r="D86" s="40"/>
      <c r="E86" s="40"/>
      <c r="P86" s="9"/>
    </row>
    <row r="87" spans="1:16" ht="12.75">
      <c r="A87" s="47"/>
      <c r="B87" s="110" t="s">
        <v>147</v>
      </c>
      <c r="C87" s="103"/>
      <c r="D87" s="103"/>
      <c r="E87" s="103"/>
      <c r="F87" s="103">
        <f>SUM(F51:F55)</f>
        <v>27</v>
      </c>
      <c r="G87" s="103">
        <f aca="true" t="shared" si="6" ref="G87:O87">SUM(G51:G55)</f>
        <v>14</v>
      </c>
      <c r="H87" s="103">
        <f t="shared" si="6"/>
        <v>13</v>
      </c>
      <c r="I87" s="103">
        <f t="shared" si="6"/>
        <v>218</v>
      </c>
      <c r="J87" s="103">
        <f t="shared" si="6"/>
        <v>62</v>
      </c>
      <c r="K87" s="103">
        <f t="shared" si="6"/>
        <v>53</v>
      </c>
      <c r="L87" s="103">
        <f t="shared" si="6"/>
        <v>0</v>
      </c>
      <c r="M87" s="103">
        <f t="shared" si="6"/>
        <v>45</v>
      </c>
      <c r="N87" s="103">
        <f t="shared" si="6"/>
        <v>43</v>
      </c>
      <c r="O87" s="103">
        <f t="shared" si="6"/>
        <v>15</v>
      </c>
      <c r="P87" s="92"/>
    </row>
    <row r="88" spans="2:15" ht="12.7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</row>
    <row r="89" spans="1:16" ht="12.75">
      <c r="A89" s="33"/>
      <c r="B89" s="34"/>
      <c r="C89" s="34"/>
      <c r="D89" s="34"/>
      <c r="E89" s="34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33"/>
    </row>
    <row r="90" spans="1:16" ht="12.75">
      <c r="A90" s="23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23"/>
    </row>
    <row r="91" spans="2:15" s="34" customFormat="1" ht="12.7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</row>
    <row r="92" spans="2:15" s="34" customFormat="1" ht="12.7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</row>
    <row r="93" spans="2:15" s="34" customFormat="1" ht="12.7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</row>
    <row r="94" s="34" customFormat="1" ht="12.75"/>
    <row r="95" spans="2:15" ht="12.75">
      <c r="B95" s="15" t="s">
        <v>146</v>
      </c>
      <c r="D95" s="15"/>
      <c r="E95" s="20" t="s">
        <v>28</v>
      </c>
      <c r="F95" s="20" t="s">
        <v>0</v>
      </c>
      <c r="G95" s="20"/>
      <c r="H95" s="20"/>
      <c r="I95" s="20"/>
      <c r="J95" s="15"/>
      <c r="K95" s="15"/>
      <c r="L95" s="15"/>
      <c r="M95" s="15"/>
      <c r="N95" s="15"/>
      <c r="O95" s="15"/>
    </row>
    <row r="96" spans="2:15" ht="12.75">
      <c r="B96" t="s">
        <v>159</v>
      </c>
      <c r="D96" s="16"/>
      <c r="E96" s="59">
        <f>I96/I99</f>
        <v>0.41788321167883213</v>
      </c>
      <c r="F96" s="20" t="s">
        <v>29</v>
      </c>
      <c r="G96" s="20"/>
      <c r="H96" s="20"/>
      <c r="I96" s="20">
        <f>J130+M130</f>
        <v>229</v>
      </c>
      <c r="J96" s="15"/>
      <c r="K96" s="15"/>
      <c r="L96" s="15"/>
      <c r="M96" s="15"/>
      <c r="N96" s="15"/>
      <c r="O96" s="15"/>
    </row>
    <row r="97" spans="2:15" ht="12.75">
      <c r="B97" t="s">
        <v>43</v>
      </c>
      <c r="D97" s="16"/>
      <c r="E97" s="59">
        <f>I97/I99</f>
        <v>0.45072992700729925</v>
      </c>
      <c r="F97" s="20" t="s">
        <v>30</v>
      </c>
      <c r="G97" s="20"/>
      <c r="H97" s="20"/>
      <c r="I97" s="20">
        <f>K130+N130</f>
        <v>247</v>
      </c>
      <c r="J97" s="15"/>
      <c r="K97" s="15"/>
      <c r="L97" s="15"/>
      <c r="M97" s="15"/>
      <c r="N97" s="15"/>
      <c r="O97" s="15"/>
    </row>
    <row r="98" spans="2:15" ht="12.75">
      <c r="B98" t="s">
        <v>21</v>
      </c>
      <c r="D98" s="16"/>
      <c r="E98" s="59">
        <f>I98/I99</f>
        <v>0.13138686131386862</v>
      </c>
      <c r="F98" s="20" t="s">
        <v>31</v>
      </c>
      <c r="G98" s="20"/>
      <c r="H98" s="20"/>
      <c r="I98" s="20">
        <f>L130+O130</f>
        <v>72</v>
      </c>
      <c r="J98" s="15"/>
      <c r="K98" s="15"/>
      <c r="L98" s="15"/>
      <c r="M98" s="15"/>
      <c r="N98" s="15"/>
      <c r="O98" s="15"/>
    </row>
    <row r="99" spans="2:15" ht="12.75">
      <c r="B99" t="s">
        <v>47</v>
      </c>
      <c r="D99" s="15"/>
      <c r="E99" s="59">
        <f>SUM(E96:E98)</f>
        <v>1</v>
      </c>
      <c r="F99" s="20" t="s">
        <v>2</v>
      </c>
      <c r="G99" s="20"/>
      <c r="H99" s="20"/>
      <c r="I99" s="20">
        <f>SUM(I96:I98)</f>
        <v>548</v>
      </c>
      <c r="J99" s="15"/>
      <c r="K99" s="15"/>
      <c r="L99" s="15"/>
      <c r="M99" s="15"/>
      <c r="N99" s="15"/>
      <c r="O99" s="15"/>
    </row>
    <row r="100" ht="12.75">
      <c r="B100" t="s">
        <v>111</v>
      </c>
    </row>
    <row r="101" spans="1:16" ht="12.75">
      <c r="A101" s="136" t="s">
        <v>22</v>
      </c>
      <c r="B101" s="137" t="s">
        <v>3</v>
      </c>
      <c r="C101" s="137" t="s">
        <v>126</v>
      </c>
      <c r="D101" s="137"/>
      <c r="E101" s="137"/>
      <c r="F101" s="144" t="s">
        <v>4</v>
      </c>
      <c r="G101" s="145"/>
      <c r="H101" s="146"/>
      <c r="I101" s="140" t="s">
        <v>5</v>
      </c>
      <c r="J101" s="141"/>
      <c r="K101" s="141"/>
      <c r="L101" s="141"/>
      <c r="M101" s="141"/>
      <c r="N101" s="141"/>
      <c r="O101" s="142"/>
      <c r="P101" s="126" t="s">
        <v>6</v>
      </c>
    </row>
    <row r="102" spans="1:16" ht="12.75">
      <c r="A102" s="136"/>
      <c r="B102" s="138"/>
      <c r="C102" s="129" t="s">
        <v>7</v>
      </c>
      <c r="D102" s="134" t="s">
        <v>127</v>
      </c>
      <c r="E102" s="134" t="s">
        <v>128</v>
      </c>
      <c r="F102" s="129" t="s">
        <v>38</v>
      </c>
      <c r="G102" s="129" t="s">
        <v>135</v>
      </c>
      <c r="H102" s="129" t="s">
        <v>136</v>
      </c>
      <c r="I102" s="134" t="s">
        <v>129</v>
      </c>
      <c r="J102" s="131" t="s">
        <v>135</v>
      </c>
      <c r="K102" s="132"/>
      <c r="L102" s="133"/>
      <c r="M102" s="131" t="s">
        <v>136</v>
      </c>
      <c r="N102" s="132"/>
      <c r="O102" s="133"/>
      <c r="P102" s="127"/>
    </row>
    <row r="103" spans="1:16" ht="12.75">
      <c r="A103" s="136"/>
      <c r="B103" s="139"/>
      <c r="C103" s="130"/>
      <c r="D103" s="135"/>
      <c r="E103" s="135"/>
      <c r="F103" s="130"/>
      <c r="G103" s="130"/>
      <c r="H103" s="130"/>
      <c r="I103" s="135"/>
      <c r="J103" s="67" t="s">
        <v>8</v>
      </c>
      <c r="K103" s="45" t="s">
        <v>9</v>
      </c>
      <c r="L103" s="45" t="s">
        <v>10</v>
      </c>
      <c r="M103" s="45" t="s">
        <v>8</v>
      </c>
      <c r="N103" s="45" t="s">
        <v>9</v>
      </c>
      <c r="O103" s="45" t="s">
        <v>10</v>
      </c>
      <c r="P103" s="128"/>
    </row>
    <row r="104" spans="1:16" ht="12.75">
      <c r="A104" s="53">
        <v>1</v>
      </c>
      <c r="B104" s="53" t="s">
        <v>75</v>
      </c>
      <c r="C104" s="54">
        <v>5</v>
      </c>
      <c r="D104" s="54">
        <v>5</v>
      </c>
      <c r="E104" s="54"/>
      <c r="F104" s="55">
        <f>G104+H104</f>
        <v>4</v>
      </c>
      <c r="G104" s="54">
        <v>4</v>
      </c>
      <c r="H104" s="54"/>
      <c r="I104" s="54">
        <v>30</v>
      </c>
      <c r="J104" s="55">
        <v>15</v>
      </c>
      <c r="K104" s="55">
        <v>0</v>
      </c>
      <c r="L104" s="55">
        <v>15</v>
      </c>
      <c r="M104" s="55">
        <v>0</v>
      </c>
      <c r="N104" s="55">
        <v>0</v>
      </c>
      <c r="O104" s="55">
        <v>0</v>
      </c>
      <c r="P104" s="28"/>
    </row>
    <row r="105" spans="1:16" ht="12.75">
      <c r="A105" s="53">
        <v>2</v>
      </c>
      <c r="B105" s="53" t="s">
        <v>24</v>
      </c>
      <c r="C105" s="55">
        <v>6</v>
      </c>
      <c r="D105" s="54">
        <v>6</v>
      </c>
      <c r="E105" s="55"/>
      <c r="F105" s="55">
        <f aca="true" t="shared" si="7" ref="F105:F116">G105+H105</f>
        <v>3</v>
      </c>
      <c r="G105" s="55"/>
      <c r="H105" s="55">
        <v>3</v>
      </c>
      <c r="I105" s="55">
        <v>30</v>
      </c>
      <c r="J105" s="55">
        <v>0</v>
      </c>
      <c r="K105" s="55">
        <v>0</v>
      </c>
      <c r="L105" s="55">
        <v>0</v>
      </c>
      <c r="M105" s="55">
        <v>20</v>
      </c>
      <c r="N105" s="55">
        <v>10</v>
      </c>
      <c r="O105" s="55">
        <v>0</v>
      </c>
      <c r="P105" s="28"/>
    </row>
    <row r="106" spans="1:16" ht="12.75">
      <c r="A106" s="25">
        <v>3</v>
      </c>
      <c r="B106" s="109" t="s">
        <v>36</v>
      </c>
      <c r="C106" s="35">
        <v>5</v>
      </c>
      <c r="D106" s="35">
        <v>5</v>
      </c>
      <c r="E106" s="35"/>
      <c r="F106" s="35">
        <f t="shared" si="7"/>
        <v>4</v>
      </c>
      <c r="G106" s="35">
        <v>4</v>
      </c>
      <c r="H106" s="35"/>
      <c r="I106" s="35">
        <v>35</v>
      </c>
      <c r="J106" s="17">
        <v>15</v>
      </c>
      <c r="K106" s="17">
        <v>20</v>
      </c>
      <c r="L106" s="17">
        <v>0</v>
      </c>
      <c r="M106" s="17">
        <v>0</v>
      </c>
      <c r="N106" s="17">
        <v>0</v>
      </c>
      <c r="O106" s="17">
        <v>0</v>
      </c>
      <c r="P106" s="21"/>
    </row>
    <row r="107" spans="1:16" ht="12.75">
      <c r="A107" s="25">
        <v>4</v>
      </c>
      <c r="B107" s="25" t="s">
        <v>76</v>
      </c>
      <c r="C107" s="35">
        <v>6</v>
      </c>
      <c r="D107" s="35">
        <v>6</v>
      </c>
      <c r="E107" s="35"/>
      <c r="F107" s="35">
        <f t="shared" si="7"/>
        <v>3</v>
      </c>
      <c r="G107" s="35"/>
      <c r="H107" s="35">
        <v>3</v>
      </c>
      <c r="I107" s="35">
        <v>30</v>
      </c>
      <c r="J107" s="17">
        <v>0</v>
      </c>
      <c r="K107" s="17">
        <v>0</v>
      </c>
      <c r="L107" s="17">
        <v>0</v>
      </c>
      <c r="M107" s="17">
        <v>16</v>
      </c>
      <c r="N107" s="17">
        <v>14</v>
      </c>
      <c r="O107" s="17">
        <v>0</v>
      </c>
      <c r="P107" s="21"/>
    </row>
    <row r="108" spans="1:16" ht="12.75">
      <c r="A108" s="25">
        <v>5</v>
      </c>
      <c r="B108" s="25" t="s">
        <v>77</v>
      </c>
      <c r="C108" s="17">
        <v>6</v>
      </c>
      <c r="D108" s="35">
        <v>6</v>
      </c>
      <c r="E108" s="17"/>
      <c r="F108" s="35">
        <f t="shared" si="7"/>
        <v>3</v>
      </c>
      <c r="G108" s="17"/>
      <c r="H108" s="17">
        <v>3</v>
      </c>
      <c r="I108" s="17">
        <v>30</v>
      </c>
      <c r="J108" s="17">
        <v>0</v>
      </c>
      <c r="K108" s="17">
        <v>0</v>
      </c>
      <c r="L108" s="17">
        <v>0</v>
      </c>
      <c r="M108" s="17">
        <v>16</v>
      </c>
      <c r="N108" s="17">
        <v>14</v>
      </c>
      <c r="O108" s="17">
        <v>0</v>
      </c>
      <c r="P108" s="21"/>
    </row>
    <row r="109" spans="1:16" ht="12.75">
      <c r="A109" s="25">
        <v>6</v>
      </c>
      <c r="B109" s="25" t="s">
        <v>78</v>
      </c>
      <c r="C109" s="17">
        <v>6</v>
      </c>
      <c r="D109" s="17">
        <v>6</v>
      </c>
      <c r="E109" s="17"/>
      <c r="F109" s="35">
        <f t="shared" si="7"/>
        <v>3</v>
      </c>
      <c r="G109" s="17"/>
      <c r="H109" s="17">
        <v>3</v>
      </c>
      <c r="I109" s="17">
        <v>30</v>
      </c>
      <c r="J109" s="17">
        <v>0</v>
      </c>
      <c r="K109" s="17">
        <v>0</v>
      </c>
      <c r="L109" s="17">
        <v>0</v>
      </c>
      <c r="M109" s="17">
        <v>20</v>
      </c>
      <c r="N109" s="17">
        <v>10</v>
      </c>
      <c r="O109" s="17">
        <v>0</v>
      </c>
      <c r="P109" s="21"/>
    </row>
    <row r="110" spans="1:16" s="57" customFormat="1" ht="12.75">
      <c r="A110" s="25">
        <v>7</v>
      </c>
      <c r="B110" s="25" t="s">
        <v>110</v>
      </c>
      <c r="C110" s="35">
        <v>5</v>
      </c>
      <c r="D110" s="35">
        <v>5</v>
      </c>
      <c r="E110" s="35"/>
      <c r="F110" s="35">
        <f t="shared" si="7"/>
        <v>4</v>
      </c>
      <c r="G110" s="35">
        <v>4</v>
      </c>
      <c r="H110" s="35"/>
      <c r="I110" s="35">
        <v>43</v>
      </c>
      <c r="J110" s="17">
        <v>25</v>
      </c>
      <c r="K110" s="17">
        <v>18</v>
      </c>
      <c r="L110" s="17">
        <v>0</v>
      </c>
      <c r="M110" s="17">
        <v>0</v>
      </c>
      <c r="N110" s="17">
        <v>0</v>
      </c>
      <c r="O110" s="17">
        <v>0</v>
      </c>
      <c r="P110" s="53"/>
    </row>
    <row r="111" spans="1:16" ht="12.75">
      <c r="A111" s="25">
        <v>8</v>
      </c>
      <c r="B111" s="25" t="s">
        <v>79</v>
      </c>
      <c r="C111" s="17"/>
      <c r="D111" s="35">
        <v>5</v>
      </c>
      <c r="E111" s="17"/>
      <c r="F111" s="17">
        <f t="shared" si="7"/>
        <v>2</v>
      </c>
      <c r="G111" s="17">
        <v>2</v>
      </c>
      <c r="H111" s="17"/>
      <c r="I111" s="17">
        <v>30</v>
      </c>
      <c r="J111" s="17">
        <v>16</v>
      </c>
      <c r="K111" s="17">
        <v>14</v>
      </c>
      <c r="L111" s="17">
        <v>0</v>
      </c>
      <c r="M111" s="17">
        <v>0</v>
      </c>
      <c r="N111" s="17">
        <v>0</v>
      </c>
      <c r="O111" s="17">
        <v>0</v>
      </c>
      <c r="P111" s="3"/>
    </row>
    <row r="112" spans="1:16" ht="12.75">
      <c r="A112" s="25">
        <v>9</v>
      </c>
      <c r="B112" s="25" t="s">
        <v>23</v>
      </c>
      <c r="C112" s="17"/>
      <c r="D112" s="17">
        <v>5</v>
      </c>
      <c r="E112" s="17"/>
      <c r="F112" s="17">
        <f t="shared" si="7"/>
        <v>4</v>
      </c>
      <c r="G112" s="17">
        <v>4</v>
      </c>
      <c r="H112" s="17"/>
      <c r="I112" s="17">
        <v>28</v>
      </c>
      <c r="J112" s="26">
        <v>10</v>
      </c>
      <c r="K112" s="26">
        <v>0</v>
      </c>
      <c r="L112" s="26">
        <v>18</v>
      </c>
      <c r="M112" s="26">
        <v>0</v>
      </c>
      <c r="N112" s="26">
        <v>0</v>
      </c>
      <c r="O112" s="26">
        <v>0</v>
      </c>
      <c r="P112" s="3"/>
    </row>
    <row r="113" spans="1:16" ht="12.75">
      <c r="A113" s="25">
        <f>A112+1</f>
        <v>10</v>
      </c>
      <c r="B113" s="25" t="s">
        <v>80</v>
      </c>
      <c r="C113" s="17"/>
      <c r="D113" s="35">
        <v>6</v>
      </c>
      <c r="E113" s="17"/>
      <c r="F113" s="17">
        <f t="shared" si="7"/>
        <v>1</v>
      </c>
      <c r="G113" s="17"/>
      <c r="H113" s="17">
        <v>1</v>
      </c>
      <c r="I113" s="17">
        <v>14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14</v>
      </c>
      <c r="P113" s="3"/>
    </row>
    <row r="114" spans="1:16" ht="12.75">
      <c r="A114" s="3">
        <f>A113+1</f>
        <v>11</v>
      </c>
      <c r="B114" s="6" t="s">
        <v>167</v>
      </c>
      <c r="C114" s="7"/>
      <c r="D114" s="8"/>
      <c r="E114" s="7">
        <v>5</v>
      </c>
      <c r="F114" s="2">
        <f t="shared" si="7"/>
        <v>3</v>
      </c>
      <c r="G114" s="2">
        <v>3</v>
      </c>
      <c r="H114" s="2"/>
      <c r="I114" s="2">
        <v>15</v>
      </c>
      <c r="J114" s="2">
        <v>0</v>
      </c>
      <c r="K114" s="2">
        <v>15</v>
      </c>
      <c r="L114" s="2">
        <v>0</v>
      </c>
      <c r="M114" s="2">
        <v>0</v>
      </c>
      <c r="N114" s="2">
        <v>0</v>
      </c>
      <c r="O114" s="2">
        <v>0</v>
      </c>
      <c r="P114" s="3"/>
    </row>
    <row r="115" spans="1:16" ht="12.75">
      <c r="A115" s="3">
        <v>12</v>
      </c>
      <c r="B115" s="6" t="s">
        <v>168</v>
      </c>
      <c r="C115" s="7"/>
      <c r="D115" s="8"/>
      <c r="E115" s="7">
        <v>6</v>
      </c>
      <c r="F115" s="2">
        <f t="shared" si="7"/>
        <v>7</v>
      </c>
      <c r="G115" s="2"/>
      <c r="H115" s="2">
        <v>7</v>
      </c>
      <c r="I115" s="2">
        <v>30</v>
      </c>
      <c r="J115" s="2">
        <v>0</v>
      </c>
      <c r="K115" s="2">
        <v>0</v>
      </c>
      <c r="L115" s="2">
        <v>0</v>
      </c>
      <c r="M115" s="2">
        <v>0</v>
      </c>
      <c r="N115" s="2">
        <v>30</v>
      </c>
      <c r="O115" s="2">
        <v>0</v>
      </c>
      <c r="P115" s="3"/>
    </row>
    <row r="116" spans="1:16" ht="12.75">
      <c r="A116" s="3">
        <v>13</v>
      </c>
      <c r="B116" s="6" t="s">
        <v>81</v>
      </c>
      <c r="C116" s="7"/>
      <c r="D116" s="8">
        <v>6</v>
      </c>
      <c r="E116" s="7"/>
      <c r="F116" s="2">
        <f t="shared" si="7"/>
        <v>2</v>
      </c>
      <c r="G116" s="2"/>
      <c r="H116" s="2">
        <v>2</v>
      </c>
      <c r="I116" s="2">
        <v>28</v>
      </c>
      <c r="J116" s="2">
        <v>0</v>
      </c>
      <c r="K116" s="2">
        <v>0</v>
      </c>
      <c r="L116" s="2">
        <v>0</v>
      </c>
      <c r="M116" s="2">
        <v>18</v>
      </c>
      <c r="N116" s="2">
        <v>10</v>
      </c>
      <c r="O116" s="2">
        <v>0</v>
      </c>
      <c r="P116" s="3"/>
    </row>
    <row r="117" spans="1:16" ht="12.75">
      <c r="A117" s="3"/>
      <c r="B117" s="3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3"/>
    </row>
    <row r="118" spans="1:16" ht="12.75">
      <c r="A118" s="3"/>
      <c r="B118" s="38" t="s">
        <v>39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3"/>
    </row>
    <row r="119" spans="1:16" ht="25.5">
      <c r="A119" s="43">
        <v>14</v>
      </c>
      <c r="B119" s="44" t="s">
        <v>94</v>
      </c>
      <c r="C119" s="45"/>
      <c r="D119" s="45">
        <v>5</v>
      </c>
      <c r="E119" s="45"/>
      <c r="F119" s="45">
        <f aca="true" t="shared" si="8" ref="F119:F129">G119+H119</f>
        <v>2</v>
      </c>
      <c r="G119" s="45">
        <v>2</v>
      </c>
      <c r="H119" s="45"/>
      <c r="I119" s="45">
        <v>10</v>
      </c>
      <c r="J119" s="45">
        <v>0</v>
      </c>
      <c r="K119" s="45">
        <v>10</v>
      </c>
      <c r="L119" s="45">
        <v>0</v>
      </c>
      <c r="M119" s="45">
        <v>0</v>
      </c>
      <c r="N119" s="45">
        <v>0</v>
      </c>
      <c r="O119" s="45">
        <v>0</v>
      </c>
      <c r="P119" s="43"/>
    </row>
    <row r="120" spans="1:16" ht="25.5">
      <c r="A120" s="43">
        <v>15</v>
      </c>
      <c r="B120" s="44" t="s">
        <v>120</v>
      </c>
      <c r="C120" s="45"/>
      <c r="D120" s="45">
        <v>5</v>
      </c>
      <c r="E120" s="45"/>
      <c r="F120" s="45">
        <f t="shared" si="8"/>
        <v>2</v>
      </c>
      <c r="G120" s="45">
        <v>2</v>
      </c>
      <c r="H120" s="45"/>
      <c r="I120" s="45">
        <v>25</v>
      </c>
      <c r="J120" s="45">
        <v>10</v>
      </c>
      <c r="K120" s="45">
        <v>0</v>
      </c>
      <c r="L120" s="45">
        <v>15</v>
      </c>
      <c r="M120" s="45">
        <v>0</v>
      </c>
      <c r="N120" s="45">
        <v>0</v>
      </c>
      <c r="O120" s="45">
        <v>0</v>
      </c>
      <c r="P120" s="43"/>
    </row>
    <row r="121" spans="1:16" ht="12.75">
      <c r="A121" s="3">
        <v>16</v>
      </c>
      <c r="B121" s="3" t="s">
        <v>169</v>
      </c>
      <c r="C121" s="2"/>
      <c r="D121" s="2">
        <v>6</v>
      </c>
      <c r="E121" s="2"/>
      <c r="F121" s="45">
        <f t="shared" si="8"/>
        <v>2</v>
      </c>
      <c r="G121" s="2">
        <v>2</v>
      </c>
      <c r="H121" s="2"/>
      <c r="I121" s="2">
        <v>20</v>
      </c>
      <c r="J121" s="2">
        <v>10</v>
      </c>
      <c r="K121" s="2">
        <v>10</v>
      </c>
      <c r="L121" s="2">
        <v>0</v>
      </c>
      <c r="M121" s="2">
        <v>0</v>
      </c>
      <c r="N121" s="2">
        <v>0</v>
      </c>
      <c r="O121" s="2">
        <v>0</v>
      </c>
      <c r="P121" s="3"/>
    </row>
    <row r="122" spans="1:16" ht="12.75">
      <c r="A122" s="3">
        <v>17</v>
      </c>
      <c r="B122" s="3" t="s">
        <v>170</v>
      </c>
      <c r="C122" s="2"/>
      <c r="D122" s="2">
        <v>6</v>
      </c>
      <c r="E122" s="2"/>
      <c r="F122" s="45">
        <f t="shared" si="8"/>
        <v>2</v>
      </c>
      <c r="G122" s="2"/>
      <c r="H122" s="2">
        <v>2</v>
      </c>
      <c r="I122" s="2">
        <v>20</v>
      </c>
      <c r="J122" s="2">
        <v>0</v>
      </c>
      <c r="K122" s="2">
        <v>0</v>
      </c>
      <c r="L122" s="2">
        <v>0</v>
      </c>
      <c r="M122" s="2">
        <v>10</v>
      </c>
      <c r="N122" s="2">
        <v>0</v>
      </c>
      <c r="O122" s="2">
        <v>10</v>
      </c>
      <c r="P122" s="3"/>
    </row>
    <row r="123" spans="1:16" ht="12.75">
      <c r="A123" s="3">
        <v>18</v>
      </c>
      <c r="B123" s="3" t="s">
        <v>95</v>
      </c>
      <c r="C123" s="2"/>
      <c r="D123" s="2">
        <v>5</v>
      </c>
      <c r="E123" s="2"/>
      <c r="F123" s="45">
        <f t="shared" si="8"/>
        <v>2</v>
      </c>
      <c r="G123" s="2">
        <v>2</v>
      </c>
      <c r="H123" s="2"/>
      <c r="I123" s="2">
        <v>15</v>
      </c>
      <c r="J123" s="2">
        <v>7</v>
      </c>
      <c r="K123" s="2">
        <v>8</v>
      </c>
      <c r="L123" s="2">
        <v>0</v>
      </c>
      <c r="M123" s="2">
        <v>0</v>
      </c>
      <c r="N123" s="2">
        <v>0</v>
      </c>
      <c r="O123" s="2">
        <v>0</v>
      </c>
      <c r="P123" s="3"/>
    </row>
    <row r="124" spans="1:16" ht="12.75">
      <c r="A124" s="3">
        <v>19</v>
      </c>
      <c r="B124" s="3" t="s">
        <v>26</v>
      </c>
      <c r="C124" s="2"/>
      <c r="D124" s="2">
        <v>5</v>
      </c>
      <c r="E124" s="2"/>
      <c r="F124" s="45">
        <f t="shared" si="8"/>
        <v>1</v>
      </c>
      <c r="G124" s="2">
        <v>1</v>
      </c>
      <c r="H124" s="2"/>
      <c r="I124" s="2">
        <v>10</v>
      </c>
      <c r="J124" s="2">
        <v>0</v>
      </c>
      <c r="K124" s="2">
        <v>10</v>
      </c>
      <c r="L124" s="2">
        <v>0</v>
      </c>
      <c r="M124" s="2">
        <v>0</v>
      </c>
      <c r="N124" s="2">
        <v>0</v>
      </c>
      <c r="O124" s="2">
        <v>0</v>
      </c>
      <c r="P124" s="3"/>
    </row>
    <row r="125" spans="1:16" ht="12.75">
      <c r="A125" s="3">
        <v>20</v>
      </c>
      <c r="B125" s="3" t="s">
        <v>96</v>
      </c>
      <c r="C125" s="2"/>
      <c r="D125" s="2">
        <v>6</v>
      </c>
      <c r="E125" s="2"/>
      <c r="F125" s="45">
        <f t="shared" si="8"/>
        <v>1</v>
      </c>
      <c r="G125" s="2"/>
      <c r="H125" s="2">
        <v>1</v>
      </c>
      <c r="I125" s="2">
        <v>15</v>
      </c>
      <c r="J125" s="2">
        <v>0</v>
      </c>
      <c r="K125" s="2">
        <v>0</v>
      </c>
      <c r="L125" s="2">
        <v>0</v>
      </c>
      <c r="M125" s="2">
        <v>7</v>
      </c>
      <c r="N125" s="2">
        <v>8</v>
      </c>
      <c r="O125" s="2">
        <v>0</v>
      </c>
      <c r="P125" s="3"/>
    </row>
    <row r="126" spans="1:16" ht="12.75">
      <c r="A126" s="3">
        <v>21</v>
      </c>
      <c r="B126" s="3" t="s">
        <v>103</v>
      </c>
      <c r="C126" s="2"/>
      <c r="D126" s="2">
        <v>6</v>
      </c>
      <c r="E126" s="2"/>
      <c r="F126" s="45">
        <f t="shared" si="8"/>
        <v>1</v>
      </c>
      <c r="G126" s="2"/>
      <c r="H126" s="2">
        <v>1</v>
      </c>
      <c r="I126" s="2">
        <v>15</v>
      </c>
      <c r="J126" s="2">
        <v>0</v>
      </c>
      <c r="K126" s="2">
        <v>0</v>
      </c>
      <c r="L126" s="2">
        <v>0</v>
      </c>
      <c r="M126" s="2">
        <v>7</v>
      </c>
      <c r="N126" s="2">
        <v>8</v>
      </c>
      <c r="O126" s="2">
        <v>0</v>
      </c>
      <c r="P126" s="3"/>
    </row>
    <row r="127" spans="1:16" ht="12.75">
      <c r="A127" s="3">
        <v>22</v>
      </c>
      <c r="B127" s="3" t="s">
        <v>97</v>
      </c>
      <c r="C127" s="2"/>
      <c r="D127" s="2">
        <v>6</v>
      </c>
      <c r="E127" s="2"/>
      <c r="F127" s="45">
        <f t="shared" si="8"/>
        <v>1</v>
      </c>
      <c r="G127" s="2"/>
      <c r="H127" s="2">
        <v>1</v>
      </c>
      <c r="I127" s="2">
        <v>15</v>
      </c>
      <c r="J127" s="2">
        <v>0</v>
      </c>
      <c r="K127" s="2">
        <v>0</v>
      </c>
      <c r="L127" s="2">
        <v>0</v>
      </c>
      <c r="M127" s="2">
        <v>7</v>
      </c>
      <c r="N127" s="2">
        <v>8</v>
      </c>
      <c r="O127" s="2">
        <v>0</v>
      </c>
      <c r="P127" s="3"/>
    </row>
    <row r="128" spans="1:16" ht="12.75">
      <c r="A128" s="114">
        <v>23</v>
      </c>
      <c r="B128" s="114" t="s">
        <v>98</v>
      </c>
      <c r="C128" s="115"/>
      <c r="D128" s="115">
        <v>6</v>
      </c>
      <c r="E128" s="115"/>
      <c r="F128" s="117">
        <f t="shared" si="8"/>
        <v>2</v>
      </c>
      <c r="G128" s="115"/>
      <c r="H128" s="115">
        <v>2</v>
      </c>
      <c r="I128" s="115">
        <v>20</v>
      </c>
      <c r="J128" s="115">
        <v>0</v>
      </c>
      <c r="K128" s="115">
        <v>0</v>
      </c>
      <c r="L128" s="115">
        <v>0</v>
      </c>
      <c r="M128" s="115">
        <v>0</v>
      </c>
      <c r="N128" s="115">
        <v>20</v>
      </c>
      <c r="O128" s="115">
        <v>0</v>
      </c>
      <c r="P128" s="114" t="s">
        <v>157</v>
      </c>
    </row>
    <row r="129" spans="1:16" ht="12.75">
      <c r="A129" s="3">
        <v>24</v>
      </c>
      <c r="B129" s="3" t="s">
        <v>99</v>
      </c>
      <c r="C129" s="2"/>
      <c r="D129" s="2">
        <v>6</v>
      </c>
      <c r="E129" s="2"/>
      <c r="F129" s="45">
        <f t="shared" si="8"/>
        <v>1</v>
      </c>
      <c r="G129" s="2"/>
      <c r="H129" s="2">
        <v>1</v>
      </c>
      <c r="I129" s="2">
        <v>10</v>
      </c>
      <c r="J129" s="2">
        <v>0</v>
      </c>
      <c r="K129" s="2">
        <v>0</v>
      </c>
      <c r="L129" s="2">
        <v>0</v>
      </c>
      <c r="M129" s="2">
        <v>0</v>
      </c>
      <c r="N129" s="2">
        <v>10</v>
      </c>
      <c r="O129" s="2">
        <v>0</v>
      </c>
      <c r="P129" s="3"/>
    </row>
    <row r="130" spans="1:16" ht="12.75">
      <c r="A130" s="11"/>
      <c r="B130" s="11" t="s">
        <v>17</v>
      </c>
      <c r="C130" s="12">
        <f>COUNT(C104:C129)</f>
        <v>7</v>
      </c>
      <c r="D130" s="11"/>
      <c r="E130" s="11"/>
      <c r="F130" s="12">
        <f aca="true" t="shared" si="9" ref="F130:O130">SUM(F104:F129)</f>
        <v>60</v>
      </c>
      <c r="G130" s="12">
        <f t="shared" si="9"/>
        <v>30</v>
      </c>
      <c r="H130" s="12">
        <f t="shared" si="9"/>
        <v>30</v>
      </c>
      <c r="I130" s="12">
        <f t="shared" si="9"/>
        <v>548</v>
      </c>
      <c r="J130" s="12">
        <f t="shared" si="9"/>
        <v>108</v>
      </c>
      <c r="K130" s="12">
        <f t="shared" si="9"/>
        <v>105</v>
      </c>
      <c r="L130" s="12">
        <f t="shared" si="9"/>
        <v>48</v>
      </c>
      <c r="M130" s="12">
        <f t="shared" si="9"/>
        <v>121</v>
      </c>
      <c r="N130" s="12">
        <f t="shared" si="9"/>
        <v>142</v>
      </c>
      <c r="O130" s="12">
        <f t="shared" si="9"/>
        <v>24</v>
      </c>
      <c r="P130" s="11"/>
    </row>
    <row r="131" spans="1:16" ht="12.75">
      <c r="A131" s="15"/>
      <c r="B131" s="15" t="s">
        <v>35</v>
      </c>
      <c r="C131" s="15"/>
      <c r="D131" s="15"/>
      <c r="E131" s="15"/>
      <c r="F131" s="15"/>
      <c r="G131" s="15"/>
      <c r="H131" s="15"/>
      <c r="I131" s="15"/>
      <c r="J131" s="123">
        <f>SUM(J130:L130)</f>
        <v>261</v>
      </c>
      <c r="K131" s="123"/>
      <c r="L131" s="123"/>
      <c r="M131" s="123">
        <f>SUM(M130:O130)</f>
        <v>287</v>
      </c>
      <c r="N131" s="123"/>
      <c r="O131" s="123"/>
      <c r="P131" s="14"/>
    </row>
    <row r="132" spans="1:16" ht="12.75">
      <c r="A132" s="15"/>
      <c r="B132" s="73" t="s">
        <v>130</v>
      </c>
      <c r="C132" s="15"/>
      <c r="D132" s="15"/>
      <c r="E132" s="15"/>
      <c r="F132" s="20">
        <f>SUM(F104:F116)</f>
        <v>43</v>
      </c>
      <c r="G132" s="20">
        <f>SUM(G104:G116)</f>
        <v>21</v>
      </c>
      <c r="H132" s="20">
        <f>SUM(H104:H116)</f>
        <v>22</v>
      </c>
      <c r="I132" s="15"/>
      <c r="J132" s="41"/>
      <c r="K132" s="41"/>
      <c r="L132" s="41"/>
      <c r="M132" s="41"/>
      <c r="N132" s="41"/>
      <c r="O132" s="41"/>
      <c r="P132" s="14"/>
    </row>
    <row r="133" spans="1:16" ht="12.75">
      <c r="A133" s="15"/>
      <c r="B133" s="73" t="s">
        <v>134</v>
      </c>
      <c r="C133" s="72"/>
      <c r="D133" s="72"/>
      <c r="E133" s="72"/>
      <c r="F133" s="20">
        <f>SUM(F119:F129)</f>
        <v>17</v>
      </c>
      <c r="G133" s="20">
        <f>SUM(G119:G129)</f>
        <v>9</v>
      </c>
      <c r="H133" s="20">
        <f>SUM(H119:H129)</f>
        <v>8</v>
      </c>
      <c r="I133" s="64"/>
      <c r="J133" s="64"/>
      <c r="K133" s="41"/>
      <c r="L133" s="41"/>
      <c r="M133" s="41"/>
      <c r="N133" s="41"/>
      <c r="O133" s="41"/>
      <c r="P133" s="14"/>
    </row>
    <row r="134" spans="1:16" ht="12.75">
      <c r="A134" s="15"/>
      <c r="B134" s="65"/>
      <c r="C134" s="72"/>
      <c r="D134" s="72"/>
      <c r="E134" s="72"/>
      <c r="F134" s="66"/>
      <c r="G134" s="66"/>
      <c r="H134" s="66"/>
      <c r="I134" s="64"/>
      <c r="J134" s="64"/>
      <c r="K134" s="41"/>
      <c r="L134" s="41"/>
      <c r="M134" s="41"/>
      <c r="N134" s="41"/>
      <c r="O134" s="41"/>
      <c r="P134" s="14"/>
    </row>
    <row r="135" spans="1:16" ht="12.75">
      <c r="A135" s="15"/>
      <c r="B135" s="65"/>
      <c r="C135" s="72"/>
      <c r="D135" s="72"/>
      <c r="E135" s="72"/>
      <c r="F135" s="66"/>
      <c r="G135" s="66"/>
      <c r="H135" s="66"/>
      <c r="I135" s="64"/>
      <c r="J135" s="64"/>
      <c r="K135" s="41"/>
      <c r="L135" s="41"/>
      <c r="M135" s="41"/>
      <c r="N135" s="41"/>
      <c r="O135" s="41"/>
      <c r="P135" s="14"/>
    </row>
    <row r="136" spans="1:16" ht="12.75">
      <c r="A136" s="15"/>
      <c r="B136" s="39"/>
      <c r="C136" s="40"/>
      <c r="D136" s="40"/>
      <c r="E136" s="40"/>
      <c r="P136" s="14"/>
    </row>
    <row r="137" spans="1:16" ht="12.75">
      <c r="A137" s="52"/>
      <c r="B137" s="110" t="s">
        <v>147</v>
      </c>
      <c r="C137" s="103"/>
      <c r="D137" s="103"/>
      <c r="E137" s="103"/>
      <c r="F137" s="103">
        <f>SUM(F104:F105)</f>
        <v>7</v>
      </c>
      <c r="G137" s="103">
        <f aca="true" t="shared" si="10" ref="G137:O137">SUM(G104:G105)</f>
        <v>4</v>
      </c>
      <c r="H137" s="103">
        <f t="shared" si="10"/>
        <v>3</v>
      </c>
      <c r="I137" s="103">
        <f t="shared" si="10"/>
        <v>60</v>
      </c>
      <c r="J137" s="103">
        <f t="shared" si="10"/>
        <v>15</v>
      </c>
      <c r="K137" s="103">
        <f t="shared" si="10"/>
        <v>0</v>
      </c>
      <c r="L137" s="103">
        <f t="shared" si="10"/>
        <v>15</v>
      </c>
      <c r="M137" s="103">
        <f t="shared" si="10"/>
        <v>20</v>
      </c>
      <c r="N137" s="103">
        <f t="shared" si="10"/>
        <v>10</v>
      </c>
      <c r="O137" s="103">
        <f t="shared" si="10"/>
        <v>0</v>
      </c>
      <c r="P137" s="112"/>
    </row>
    <row r="138" spans="1:15" ht="12.75">
      <c r="A138" s="113"/>
      <c r="B138" s="116" t="s">
        <v>171</v>
      </c>
      <c r="C138" s="113"/>
      <c r="D138" s="113"/>
      <c r="E138" s="113"/>
      <c r="F138" s="113">
        <f>F128</f>
        <v>2</v>
      </c>
      <c r="G138" s="113">
        <f aca="true" t="shared" si="11" ref="G138:O138">G128</f>
        <v>0</v>
      </c>
      <c r="H138" s="113">
        <f t="shared" si="11"/>
        <v>2</v>
      </c>
      <c r="I138" s="113">
        <f t="shared" si="11"/>
        <v>20</v>
      </c>
      <c r="J138" s="113">
        <f t="shared" si="11"/>
        <v>0</v>
      </c>
      <c r="K138" s="113">
        <f t="shared" si="11"/>
        <v>0</v>
      </c>
      <c r="L138" s="113">
        <f t="shared" si="11"/>
        <v>0</v>
      </c>
      <c r="M138" s="113">
        <f t="shared" si="11"/>
        <v>0</v>
      </c>
      <c r="N138" s="113">
        <f t="shared" si="11"/>
        <v>20</v>
      </c>
      <c r="O138" s="113">
        <f t="shared" si="11"/>
        <v>0</v>
      </c>
    </row>
    <row r="139" spans="1:16" ht="12.75">
      <c r="A139" s="23"/>
      <c r="B139" s="37"/>
      <c r="P139" s="23"/>
    </row>
    <row r="141" ht="12.75">
      <c r="B141" s="37"/>
    </row>
    <row r="142" spans="2:6" ht="12.75">
      <c r="B142" s="77" t="s">
        <v>123</v>
      </c>
      <c r="F142" s="15">
        <f>F143+F144</f>
        <v>180</v>
      </c>
    </row>
    <row r="143" spans="2:6" ht="12.75">
      <c r="B143" s="39" t="s">
        <v>137</v>
      </c>
      <c r="F143" s="15">
        <f>F28+F83+F132</f>
        <v>145</v>
      </c>
    </row>
    <row r="144" spans="2:6" ht="12.75">
      <c r="B144" s="39" t="s">
        <v>138</v>
      </c>
      <c r="F144" s="15">
        <f>F84+F133</f>
        <v>35</v>
      </c>
    </row>
    <row r="145" ht="12.75">
      <c r="B145" s="37"/>
    </row>
    <row r="146" ht="12.75">
      <c r="B146" s="37"/>
    </row>
    <row r="147" spans="4:5" ht="12.75">
      <c r="D147" s="85"/>
      <c r="E147" s="85"/>
    </row>
    <row r="148" spans="2:15" ht="12.75">
      <c r="B148" s="118"/>
      <c r="C148" s="119"/>
      <c r="D148" s="120"/>
      <c r="E148" s="148"/>
      <c r="F148" s="148" t="s">
        <v>34</v>
      </c>
      <c r="G148" s="57"/>
      <c r="H148" s="57"/>
      <c r="I148" s="57"/>
      <c r="J148" s="57"/>
      <c r="K148" s="57"/>
      <c r="L148" s="57"/>
      <c r="M148" s="57"/>
      <c r="N148" s="57"/>
      <c r="O148" s="57"/>
    </row>
    <row r="149" spans="1:16" s="33" customFormat="1" ht="12.75">
      <c r="A149" s="89"/>
      <c r="B149" s="110" t="s">
        <v>147</v>
      </c>
      <c r="C149" s="103"/>
      <c r="D149" s="103"/>
      <c r="E149" s="103"/>
      <c r="F149" s="103">
        <f>+F31+F87+F137</f>
        <v>71</v>
      </c>
      <c r="G149" s="103">
        <f aca="true" t="shared" si="12" ref="G149:O149">+G31+G87+G137</f>
        <v>35</v>
      </c>
      <c r="H149" s="103">
        <f t="shared" si="12"/>
        <v>36</v>
      </c>
      <c r="I149" s="103">
        <f t="shared" si="12"/>
        <v>560</v>
      </c>
      <c r="J149" s="103">
        <f t="shared" si="12"/>
        <v>170</v>
      </c>
      <c r="K149" s="103">
        <f t="shared" si="12"/>
        <v>109</v>
      </c>
      <c r="L149" s="103">
        <f t="shared" si="12"/>
        <v>15</v>
      </c>
      <c r="M149" s="103">
        <f t="shared" si="12"/>
        <v>140</v>
      </c>
      <c r="N149" s="103">
        <f t="shared" si="12"/>
        <v>111</v>
      </c>
      <c r="O149" s="103">
        <f t="shared" si="12"/>
        <v>15</v>
      </c>
      <c r="P149" s="92"/>
    </row>
    <row r="150" spans="2:15" s="23" customFormat="1" ht="12.75">
      <c r="B150" s="116" t="s">
        <v>171</v>
      </c>
      <c r="C150" s="113"/>
      <c r="D150" s="113"/>
      <c r="E150" s="113"/>
      <c r="F150" s="113">
        <f>F138</f>
        <v>2</v>
      </c>
      <c r="G150" s="113">
        <f aca="true" t="shared" si="13" ref="G150:O150">G138</f>
        <v>0</v>
      </c>
      <c r="H150" s="113">
        <f t="shared" si="13"/>
        <v>2</v>
      </c>
      <c r="I150" s="113">
        <f t="shared" si="13"/>
        <v>20</v>
      </c>
      <c r="J150" s="113">
        <f t="shared" si="13"/>
        <v>0</v>
      </c>
      <c r="K150" s="113">
        <f t="shared" si="13"/>
        <v>0</v>
      </c>
      <c r="L150" s="113">
        <f t="shared" si="13"/>
        <v>0</v>
      </c>
      <c r="M150" s="113">
        <f t="shared" si="13"/>
        <v>0</v>
      </c>
      <c r="N150" s="113">
        <f t="shared" si="13"/>
        <v>20</v>
      </c>
      <c r="O150" s="113">
        <f t="shared" si="13"/>
        <v>0</v>
      </c>
    </row>
    <row r="151" spans="1:16" s="34" customFormat="1" ht="12.75">
      <c r="A151" s="91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2"/>
    </row>
    <row r="152" s="34" customFormat="1" ht="12.75"/>
    <row r="153" s="34" customFormat="1" ht="12.75"/>
    <row r="154" s="34" customFormat="1" ht="12.75"/>
    <row r="155" spans="2:15" ht="12.75">
      <c r="B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</row>
    <row r="156" spans="2:15" ht="12.75">
      <c r="B156" s="41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</row>
    <row r="158" spans="2:12" ht="12.75">
      <c r="B158" s="62" t="s">
        <v>113</v>
      </c>
      <c r="C158" s="15"/>
      <c r="D158" s="39" t="s">
        <v>139</v>
      </c>
      <c r="E158" s="15"/>
      <c r="F158" s="15"/>
      <c r="G158" s="15"/>
      <c r="H158" s="15"/>
      <c r="I158" s="15"/>
      <c r="J158" s="15"/>
      <c r="K158" s="39" t="s">
        <v>140</v>
      </c>
      <c r="L158" s="15"/>
    </row>
    <row r="159" spans="2:12" ht="12.75">
      <c r="B159" s="15"/>
      <c r="C159" s="42" t="s">
        <v>38</v>
      </c>
      <c r="D159" s="42" t="s">
        <v>32</v>
      </c>
      <c r="E159" s="37" t="s">
        <v>141</v>
      </c>
      <c r="F159" s="42" t="s">
        <v>32</v>
      </c>
      <c r="G159" s="42"/>
      <c r="H159" s="42"/>
      <c r="I159" s="42"/>
      <c r="J159" s="42"/>
      <c r="K159" s="37" t="s">
        <v>141</v>
      </c>
      <c r="L159" s="42" t="s">
        <v>32</v>
      </c>
    </row>
    <row r="160" spans="2:12" ht="12.75">
      <c r="B160" s="41" t="s">
        <v>40</v>
      </c>
      <c r="C160" s="15">
        <f>+E160+K160</f>
        <v>777</v>
      </c>
      <c r="D160" s="60">
        <f>+C160/$C163</f>
        <v>0.43166666666666664</v>
      </c>
      <c r="E160" s="15">
        <f>SUM(J12:J25)+SUM(M12:M25)+SUM(J51:J65)+SUM(M51:M65)+SUM(J104:J116)+SUM(M104:M116)</f>
        <v>552</v>
      </c>
      <c r="F160" s="60">
        <f>+E160/$E163</f>
        <v>0.4088888888888889</v>
      </c>
      <c r="G160" s="60"/>
      <c r="H160" s="60"/>
      <c r="K160" s="61">
        <f>SUM(J67:J78)+SUM(M67:M78)+SUM(J119:J129)+SUM(M119:M129)</f>
        <v>225</v>
      </c>
      <c r="L160" s="60">
        <f>+K160/$K163</f>
        <v>0.5</v>
      </c>
    </row>
    <row r="161" spans="2:12" ht="12.75">
      <c r="B161" s="41" t="s">
        <v>41</v>
      </c>
      <c r="C161" s="15">
        <f>+E161+K161</f>
        <v>862</v>
      </c>
      <c r="D161" s="60">
        <f>+C161/$C163</f>
        <v>0.47888888888888886</v>
      </c>
      <c r="E161" s="15">
        <f>SUM(K12:K25)+SUM(N12:N25)+SUM(K51:K65)+SUM(N51:N65)+SUM(K104:K116)+SUM(N104:N116)</f>
        <v>692</v>
      </c>
      <c r="F161" s="60">
        <f>+E161/$E163</f>
        <v>0.5125925925925926</v>
      </c>
      <c r="G161" s="60"/>
      <c r="H161" s="60"/>
      <c r="K161" s="61">
        <f>SUM(K67:K78)+SUM(N67:N78)+SUM(K119:K129)+SUM(N119:N129)</f>
        <v>170</v>
      </c>
      <c r="L161" s="60">
        <f>+K161/$K163</f>
        <v>0.37777777777777777</v>
      </c>
    </row>
    <row r="162" spans="2:12" ht="12.75">
      <c r="B162" s="41" t="s">
        <v>42</v>
      </c>
      <c r="C162" s="15">
        <f>+E162+K162</f>
        <v>161</v>
      </c>
      <c r="D162" s="60">
        <f>+C162/$C163</f>
        <v>0.08944444444444444</v>
      </c>
      <c r="E162" s="15">
        <f>SUM(L12:L25)+SUM(O12:O25)+SUM(L51:L65)+SUM(O51:O65)+SUM(L104:L116)+SUM(O104:O116)</f>
        <v>106</v>
      </c>
      <c r="F162" s="60">
        <f>+E162/$E163</f>
        <v>0.07851851851851852</v>
      </c>
      <c r="G162" s="60"/>
      <c r="H162" s="60"/>
      <c r="K162" s="61">
        <f>SUM(L67:L78)+SUM(O67:O78)+SUM(L119:L129)+SUM(O119:O129)</f>
        <v>55</v>
      </c>
      <c r="L162" s="60">
        <f>+K162/$K163</f>
        <v>0.12222222222222222</v>
      </c>
    </row>
    <row r="163" spans="2:12" ht="12.75">
      <c r="B163" s="41" t="s">
        <v>38</v>
      </c>
      <c r="C163" s="15">
        <f>+E163+K163</f>
        <v>1800</v>
      </c>
      <c r="D163" s="60">
        <f>+C163/$C163</f>
        <v>1</v>
      </c>
      <c r="E163" s="15">
        <f>SUM(E160:E162)</f>
        <v>1350</v>
      </c>
      <c r="F163" s="60">
        <f>+E163/$E163</f>
        <v>1</v>
      </c>
      <c r="G163" s="60"/>
      <c r="H163" s="60"/>
      <c r="K163" s="61">
        <f>SUM(K160:K162)</f>
        <v>450</v>
      </c>
      <c r="L163" s="60">
        <f>+K163/$K163</f>
        <v>1</v>
      </c>
    </row>
    <row r="166" spans="3:4" ht="12.75">
      <c r="C166" s="70"/>
      <c r="D166" s="70"/>
    </row>
    <row r="168" spans="3:4" ht="12.75">
      <c r="C168" s="70" t="s">
        <v>34</v>
      </c>
      <c r="D168" s="70" t="s">
        <v>32</v>
      </c>
    </row>
    <row r="169" spans="1:4" ht="12.75">
      <c r="A169" s="1"/>
      <c r="B169" s="13" t="s">
        <v>114</v>
      </c>
      <c r="C169" s="79">
        <f>+SUM(C170:C175)</f>
        <v>67</v>
      </c>
      <c r="D169" s="80">
        <f>(C169/180)*100</f>
        <v>37.22222222222222</v>
      </c>
    </row>
    <row r="170" spans="2:3" ht="12.75">
      <c r="B170" s="83" t="s">
        <v>105</v>
      </c>
      <c r="C170">
        <v>16</v>
      </c>
    </row>
    <row r="171" spans="2:3" ht="25.5">
      <c r="B171" s="84" t="s">
        <v>107</v>
      </c>
      <c r="C171" s="52">
        <v>3</v>
      </c>
    </row>
    <row r="172" spans="2:3" ht="12.75">
      <c r="B172" s="83" t="s">
        <v>173</v>
      </c>
      <c r="C172">
        <v>10</v>
      </c>
    </row>
    <row r="173" spans="2:3" ht="12.75">
      <c r="B173" s="83" t="s">
        <v>122</v>
      </c>
      <c r="C173">
        <v>1</v>
      </c>
    </row>
    <row r="174" spans="2:3" ht="12.75">
      <c r="B174" s="83" t="s">
        <v>144</v>
      </c>
      <c r="C174">
        <v>35</v>
      </c>
    </row>
    <row r="175" spans="2:3" ht="12.75">
      <c r="B175" s="83" t="s">
        <v>20</v>
      </c>
      <c r="C175">
        <v>2</v>
      </c>
    </row>
    <row r="178" ht="28.5">
      <c r="B178" s="100" t="s">
        <v>148</v>
      </c>
    </row>
    <row r="179" spans="2:3" s="97" customFormat="1" ht="34.5" customHeight="1">
      <c r="B179" s="98" t="s">
        <v>149</v>
      </c>
      <c r="C179" s="99">
        <v>180</v>
      </c>
    </row>
    <row r="180" spans="2:3" s="97" customFormat="1" ht="15">
      <c r="B180" s="96" t="s">
        <v>150</v>
      </c>
      <c r="C180" s="99">
        <v>71</v>
      </c>
    </row>
    <row r="181" spans="2:3" s="97" customFormat="1" ht="30">
      <c r="B181" s="96" t="s">
        <v>152</v>
      </c>
      <c r="C181" s="99">
        <v>2</v>
      </c>
    </row>
    <row r="182" spans="2:3" s="97" customFormat="1" ht="75">
      <c r="B182" s="96" t="s">
        <v>151</v>
      </c>
      <c r="C182" s="99">
        <v>0</v>
      </c>
    </row>
    <row r="183" spans="2:3" ht="38.25">
      <c r="B183" s="97" t="s">
        <v>153</v>
      </c>
      <c r="C183" s="85">
        <v>2</v>
      </c>
    </row>
  </sheetData>
  <sheetProtection/>
  <mergeCells count="52">
    <mergeCell ref="E10:E11"/>
    <mergeCell ref="D10:D11"/>
    <mergeCell ref="C10:C11"/>
    <mergeCell ref="I10:I11"/>
    <mergeCell ref="I49:I50"/>
    <mergeCell ref="E49:E50"/>
    <mergeCell ref="D49:D50"/>
    <mergeCell ref="C49:C50"/>
    <mergeCell ref="D102:D103"/>
    <mergeCell ref="F101:H101"/>
    <mergeCell ref="C48:E48"/>
    <mergeCell ref="I48:O48"/>
    <mergeCell ref="J27:L27"/>
    <mergeCell ref="M27:O27"/>
    <mergeCell ref="D31:E31"/>
    <mergeCell ref="I9:O9"/>
    <mergeCell ref="P9:P11"/>
    <mergeCell ref="F10:F11"/>
    <mergeCell ref="J10:L10"/>
    <mergeCell ref="M10:O10"/>
    <mergeCell ref="F9:H9"/>
    <mergeCell ref="G10:G11"/>
    <mergeCell ref="H10:H11"/>
    <mergeCell ref="A9:A11"/>
    <mergeCell ref="B9:B11"/>
    <mergeCell ref="C9:E9"/>
    <mergeCell ref="A101:A103"/>
    <mergeCell ref="B101:B103"/>
    <mergeCell ref="C101:E101"/>
    <mergeCell ref="A48:A50"/>
    <mergeCell ref="C102:C103"/>
    <mergeCell ref="B48:B50"/>
    <mergeCell ref="E102:E103"/>
    <mergeCell ref="P48:P50"/>
    <mergeCell ref="F49:F50"/>
    <mergeCell ref="J49:L49"/>
    <mergeCell ref="M49:O49"/>
    <mergeCell ref="I80:K80"/>
    <mergeCell ref="L80:N80"/>
    <mergeCell ref="F48:H48"/>
    <mergeCell ref="G49:G50"/>
    <mergeCell ref="H49:H50"/>
    <mergeCell ref="P101:P103"/>
    <mergeCell ref="F102:F103"/>
    <mergeCell ref="J102:L102"/>
    <mergeCell ref="M102:O102"/>
    <mergeCell ref="J131:L131"/>
    <mergeCell ref="M131:O131"/>
    <mergeCell ref="I101:O101"/>
    <mergeCell ref="I102:I103"/>
    <mergeCell ref="H102:H103"/>
    <mergeCell ref="G102:G103"/>
  </mergeCells>
  <printOptions/>
  <pageMargins left="0.3937007874015748" right="0.3937007874015748" top="0.1968503937007874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Jolanta Łojek</cp:lastModifiedBy>
  <cp:lastPrinted>2012-02-02T09:30:13Z</cp:lastPrinted>
  <dcterms:created xsi:type="dcterms:W3CDTF">2009-03-13T14:33:04Z</dcterms:created>
  <dcterms:modified xsi:type="dcterms:W3CDTF">2013-05-03T18:30:55Z</dcterms:modified>
  <cp:category/>
  <cp:version/>
  <cp:contentType/>
  <cp:contentStatus/>
</cp:coreProperties>
</file>