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 LM" sheetId="1" r:id="rId1"/>
    <sheet name="ZARZADZANIE ZJiŚ" sheetId="2" r:id="rId2"/>
    <sheet name="ZARZADZANIE ZGTiH" sheetId="3" r:id="rId3"/>
  </sheets>
  <definedNames>
    <definedName name="_xlnm.Print_Area" localSheetId="0">'ZARZADZANIE LM'!$A$1:$P$188</definedName>
    <definedName name="_xlnm.Print_Area" localSheetId="2">'ZARZADZANIE ZGTiH'!$A$1:$P$184</definedName>
    <definedName name="_xlnm.Print_Area" localSheetId="1">'ZARZADZANIE ZJiŚ'!$A$1:$P$182</definedName>
  </definedNames>
  <calcPr fullCalcOnLoad="1"/>
</workbook>
</file>

<file path=xl/sharedStrings.xml><?xml version="1.0" encoding="utf-8"?>
<sst xmlns="http://schemas.openxmlformats.org/spreadsheetml/2006/main" count="684" uniqueCount="185">
  <si>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</si>
  <si>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</si>
  <si>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</si>
  <si>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</si>
  <si>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</si>
  <si>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</si>
  <si>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</si>
  <si>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</si>
  <si>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</si>
  <si>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</si>
  <si>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</si>
  <si>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</si>
  <si>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</si>
  <si>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</si>
  <si>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</si>
  <si>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</si>
  <si>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</si>
  <si>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RAZEM</t>
  </si>
  <si>
    <t xml:space="preserve">Rok II </t>
  </si>
  <si>
    <t>Makroekonomia</t>
  </si>
  <si>
    <t>Statystyka opisowa</t>
  </si>
  <si>
    <t>Praktyka zawodowa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</si>
  <si>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</si>
  <si>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</si>
  <si>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</si>
  <si>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</si>
  <si>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</si>
  <si>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</si>
  <si>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</si>
  <si>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</si>
  <si>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</si>
  <si>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</si>
  <si>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</si>
  <si>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</si>
  <si>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</si>
  <si>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</si>
  <si>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</si>
  <si>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</si>
  <si>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</si>
  <si>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</si>
  <si>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</si>
  <si>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</si>
  <si>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</si>
  <si>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</si>
  <si>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</si>
  <si>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Strategie rozwoju organizacji</t>
  </si>
  <si>
    <t>Zarządzanie zasobami ludzkimi</t>
  </si>
  <si>
    <t>Zarządzanie międzynarodowe</t>
  </si>
  <si>
    <t>Zarządzanie wiedzą</t>
  </si>
  <si>
    <t>Wykład do wyboru*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</si>
  <si>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</si>
  <si>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</si>
  <si>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</si>
  <si>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</si>
  <si>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</si>
  <si>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Współdziałanie  gospodarcze przedsiębiorstw</t>
  </si>
  <si>
    <t>ECTS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</si>
  <si>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</si>
  <si>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</si>
  <si>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</si>
  <si>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</si>
  <si>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</si>
  <si>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</si>
  <si>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Razem</t>
  </si>
  <si>
    <t>Podstawy logistyki</t>
  </si>
  <si>
    <t>Przedmioty specjalnościowe</t>
  </si>
  <si>
    <t>w</t>
  </si>
  <si>
    <t>ćw.</t>
  </si>
  <si>
    <t>lab.</t>
  </si>
  <si>
    <t>Specjalność: Zarządzanie Jakością i Środowiskiem</t>
  </si>
  <si>
    <t>Zarządzanie Jakością i Środowiskiem</t>
  </si>
  <si>
    <t>Specjalność: Zarządzanie Gospodarką Turystyczną i Hotelarstwem</t>
  </si>
  <si>
    <t>Zarządzanie Gospodarką Turystyczną i Hotelarstwem</t>
  </si>
  <si>
    <t>Studia stacjonarne I stopnia</t>
  </si>
  <si>
    <t>Język obcy II</t>
  </si>
  <si>
    <t>Wychowanie fizyczne</t>
  </si>
  <si>
    <t>Ekonomika handlu i usług</t>
  </si>
  <si>
    <t>Kanon krajoznawczy</t>
  </si>
  <si>
    <t>Elementy teorii konsumpcji</t>
  </si>
  <si>
    <t>Zagospodarowanie turystyczne kraju</t>
  </si>
  <si>
    <t>Hotelarstwo</t>
  </si>
  <si>
    <t>Ekonomika turystyki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</si>
  <si>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</si>
  <si>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</si>
  <si>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</si>
  <si>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</si>
  <si>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</si>
  <si>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Logistyka dystrybucji</t>
  </si>
  <si>
    <t>Systemy zarządzania jakością i środowiskiem</t>
  </si>
  <si>
    <t>Prośrodowiskowe zarządzanie organizacją</t>
  </si>
  <si>
    <t>Ekonomia środowiska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</si>
  <si>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</si>
  <si>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</si>
  <si>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</si>
  <si>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</si>
  <si>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</si>
  <si>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</si>
  <si>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</si>
  <si>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</si>
  <si>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</si>
  <si>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</si>
  <si>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</si>
  <si>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</si>
  <si>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</si>
  <si>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</si>
  <si>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</si>
  <si>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Finanse i rachunkowość środowiska</t>
  </si>
  <si>
    <t>Audity jakości i środowiska</t>
  </si>
  <si>
    <t>Zarządzanie zrównoważonym rozwojem</t>
  </si>
  <si>
    <t>Marketing ekologiczny i modele konsumpcji</t>
  </si>
  <si>
    <t>Analiza wskaźnikowa i benchmarking</t>
  </si>
  <si>
    <t>JO</t>
  </si>
  <si>
    <t>Zarządzanie produkcją</t>
  </si>
  <si>
    <t>Specjalność: –</t>
  </si>
  <si>
    <t>1, 2</t>
  </si>
  <si>
    <t>Inżynieria środowiskowa</t>
  </si>
  <si>
    <t>Informatyka w zarządzaniu</t>
  </si>
  <si>
    <t xml:space="preserve"> </t>
  </si>
  <si>
    <t>PK</t>
  </si>
  <si>
    <t>PS</t>
  </si>
  <si>
    <t>Do wyboru (co najmniej 30%)</t>
  </si>
  <si>
    <t>Przyrodnicze, prawne i etyczne podstawy ochrony środowiska</t>
  </si>
  <si>
    <t>Metody doskonalenia systemów zarządzania</t>
  </si>
  <si>
    <t>Wykład do wyboru</t>
  </si>
  <si>
    <t>Plan studiów na rok akad. 2012/2013</t>
  </si>
  <si>
    <t>RAZEM ECTS (145+35)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</si>
  <si>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</si>
  <si>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</si>
  <si>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</si>
  <si>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</si>
  <si>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</si>
  <si>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</si>
  <si>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</si>
  <si>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</si>
  <si>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S5</t>
  </si>
  <si>
    <t>S6</t>
  </si>
  <si>
    <t>ECTS - przedmioty na kierunku</t>
  </si>
  <si>
    <t>3 tygodnie - S4</t>
  </si>
  <si>
    <t>ECTS - przedmioty na specjalności</t>
  </si>
  <si>
    <t>ECTS - przedmioty na kierunku (145)</t>
  </si>
  <si>
    <t>ECTS - przedmioty na specjalności (35)</t>
  </si>
  <si>
    <t>przedmioty na kierunku</t>
  </si>
  <si>
    <t>przedmioty na specjalności</t>
  </si>
  <si>
    <t>godz.</t>
  </si>
  <si>
    <t>Przysposobienie biblioteczne</t>
  </si>
  <si>
    <t>e-learning</t>
  </si>
  <si>
    <t>Specjalność</t>
  </si>
  <si>
    <t>Analiza kosztów i korzyści</t>
  </si>
  <si>
    <t>Specjalność: Logistyka menedżerska</t>
  </si>
  <si>
    <t>Plan studiów na rok akad. 2013/2014</t>
  </si>
  <si>
    <t>Plan studiów na rok akad. 2014/2015</t>
  </si>
  <si>
    <t>Specjalność: Logistyka menedżerksa</t>
  </si>
  <si>
    <t>Logistyka menedżerska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</si>
  <si>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</si>
  <si>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</si>
  <si>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</si>
  <si>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</si>
  <si>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</si>
  <si>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</si>
  <si>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e. Minimalną liczbę punktów ECTS, którą student musi uzyskać na zajęciach z wychowania fizycznego</t>
  </si>
  <si>
    <t>Wykład do wyboru na specjalności</t>
  </si>
  <si>
    <t>Metody statystyczne w doskonaleniu procesów</t>
  </si>
  <si>
    <t>** student wybiera jeden wykład w ramach specjalności</t>
  </si>
  <si>
    <t>Wykład do wyboru**</t>
  </si>
  <si>
    <t>*  student wybiera jeden wykład w ramach specjalności</t>
  </si>
  <si>
    <t>* student wybiera jeden wykład w ramach przedmiotu na kierunku</t>
  </si>
  <si>
    <t>Socjologia</t>
  </si>
  <si>
    <t>Ekologia społeczna</t>
  </si>
  <si>
    <t>Ekologistyka</t>
  </si>
  <si>
    <t>praktyczny</t>
  </si>
  <si>
    <t>Elektoniczne źródła informacji naukowej</t>
  </si>
  <si>
    <t>Wydział Ekonomii, Zarządzania i Turystyki</t>
  </si>
  <si>
    <t>Język obcy II / 3</t>
  </si>
  <si>
    <t>Język obcy I / 4</t>
  </si>
  <si>
    <t>Język obcy II / 4</t>
  </si>
  <si>
    <t>Seminarium dyplomowe - licencjackie I</t>
  </si>
  <si>
    <t>Język obcy I / 3</t>
  </si>
  <si>
    <t>Nauka o przedsiębiorstwie turystycznym I</t>
  </si>
  <si>
    <t>Nauka o przedsiębiorstwie turystycznym II</t>
  </si>
  <si>
    <t>Seminarium dyplomowe - licencjackie II</t>
  </si>
  <si>
    <t>Seminarium dyplomowe - licencjackie III</t>
  </si>
  <si>
    <t>Praktyczne</t>
  </si>
  <si>
    <t>Seminarium dyplomowe - licencjackie</t>
  </si>
  <si>
    <t xml:space="preserve">Załącznik 5 do Uchwały Rady Wydziału nr 22/2013 z 26.04.2013 r. </t>
  </si>
  <si>
    <t>(zmiany w Uchwale nr 19/2012 z dnia 24.02.2012 r. i Uchwale nr 60/2012 z 29.06.2012 r.)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</si>
</sst>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 CE"/>
      <family val="0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view="pageBreakPreview" zoomScaleSheetLayoutView="100" zoomScalePageLayoutView="0" workbookViewId="0" topLeftCell="A154">
      <selection activeCell="K37" sqref="K37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5.75390625" style="0" customWidth="1"/>
    <col min="17" max="17" width="10.25390625" style="0" bestFit="1" customWidth="1"/>
  </cols>
  <sheetData>
    <row r="1" spans="1:10" s="63" customFormat="1" ht="15.75">
      <c r="A1" s="63" t="s">
        <v>183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2:9" ht="12.75">
      <c r="B2" s="16" t="s">
        <v>184</v>
      </c>
      <c r="C2" s="16"/>
      <c r="D2" s="16"/>
      <c r="E2" s="16"/>
      <c r="F2" s="16"/>
      <c r="G2" s="16"/>
      <c r="H2" s="16"/>
      <c r="I2" s="16"/>
    </row>
    <row r="3" spans="2:13" ht="12.75">
      <c r="B3" s="16" t="s">
        <v>124</v>
      </c>
      <c r="D3" s="16"/>
      <c r="E3" s="21" t="s">
        <v>28</v>
      </c>
      <c r="F3" s="21" t="s">
        <v>0</v>
      </c>
      <c r="G3" s="21"/>
      <c r="H3" s="21"/>
      <c r="I3" s="21"/>
      <c r="J3" s="16"/>
      <c r="K3" s="16"/>
      <c r="L3" s="16"/>
      <c r="M3" s="16"/>
    </row>
    <row r="4" spans="2:13" ht="12.75">
      <c r="B4" t="s">
        <v>171</v>
      </c>
      <c r="D4" s="16"/>
      <c r="E4" s="50">
        <f>I4/I7</f>
        <v>0.3975694444444444</v>
      </c>
      <c r="F4" s="21" t="s">
        <v>30</v>
      </c>
      <c r="G4" s="21"/>
      <c r="H4" s="21"/>
      <c r="I4" s="21">
        <f>J27+M27</f>
        <v>229</v>
      </c>
      <c r="J4" s="16"/>
      <c r="K4" s="16"/>
      <c r="L4" s="16"/>
      <c r="M4" s="16"/>
    </row>
    <row r="5" spans="2:13" ht="12.75">
      <c r="B5" t="s">
        <v>73</v>
      </c>
      <c r="D5" s="16"/>
      <c r="E5" s="50">
        <f>I5/I7</f>
        <v>0.5503472222222222</v>
      </c>
      <c r="F5" s="21" t="s">
        <v>31</v>
      </c>
      <c r="G5" s="21"/>
      <c r="H5" s="21"/>
      <c r="I5" s="21">
        <f>K27+N27</f>
        <v>317</v>
      </c>
      <c r="J5" s="16"/>
      <c r="K5" s="16"/>
      <c r="L5" s="16"/>
      <c r="M5" s="16"/>
    </row>
    <row r="6" spans="2:13" ht="12.75">
      <c r="B6" t="s">
        <v>1</v>
      </c>
      <c r="D6" s="16"/>
      <c r="E6" s="50">
        <f>I6/I7</f>
        <v>0.052083333333333336</v>
      </c>
      <c r="F6" s="21" t="s">
        <v>32</v>
      </c>
      <c r="G6" s="21"/>
      <c r="H6" s="21"/>
      <c r="I6" s="21">
        <f>L27+O27</f>
        <v>30</v>
      </c>
      <c r="J6" s="16"/>
      <c r="K6" s="16"/>
      <c r="L6" s="16"/>
      <c r="M6" s="16"/>
    </row>
    <row r="7" spans="2:13" ht="12.75">
      <c r="B7" t="s">
        <v>34</v>
      </c>
      <c r="D7" s="16"/>
      <c r="E7" s="50">
        <f>SUM(E4:E6)</f>
        <v>1</v>
      </c>
      <c r="F7" s="21" t="s">
        <v>2</v>
      </c>
      <c r="G7" s="21"/>
      <c r="H7" s="21"/>
      <c r="I7" s="21">
        <f>SUM(I4:I6)</f>
        <v>576</v>
      </c>
      <c r="J7" s="16"/>
      <c r="K7" s="16"/>
      <c r="L7" s="16"/>
      <c r="M7" s="16"/>
    </row>
    <row r="8" spans="2:13" ht="12.75">
      <c r="B8" t="s">
        <v>113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6" ht="12.75" customHeight="1">
      <c r="A9" s="139" t="s">
        <v>23</v>
      </c>
      <c r="B9" s="139" t="s">
        <v>3</v>
      </c>
      <c r="C9" s="141" t="s">
        <v>126</v>
      </c>
      <c r="D9" s="141"/>
      <c r="E9" s="141"/>
      <c r="F9" s="128" t="s">
        <v>4</v>
      </c>
      <c r="G9" s="129"/>
      <c r="H9" s="130"/>
      <c r="I9" s="141" t="s">
        <v>5</v>
      </c>
      <c r="J9" s="139"/>
      <c r="K9" s="139"/>
      <c r="L9" s="139"/>
      <c r="M9" s="139"/>
      <c r="N9" s="139"/>
      <c r="O9" s="139"/>
      <c r="P9" s="133" t="s">
        <v>6</v>
      </c>
    </row>
    <row r="10" spans="1:16" s="1" customFormat="1" ht="12.75">
      <c r="A10" s="139"/>
      <c r="B10" s="140"/>
      <c r="C10" s="131" t="s">
        <v>7</v>
      </c>
      <c r="D10" s="126" t="s">
        <v>127</v>
      </c>
      <c r="E10" s="126" t="s">
        <v>128</v>
      </c>
      <c r="F10" s="131" t="s">
        <v>63</v>
      </c>
      <c r="G10" s="131" t="s">
        <v>129</v>
      </c>
      <c r="H10" s="131" t="s">
        <v>130</v>
      </c>
      <c r="I10" s="126" t="s">
        <v>131</v>
      </c>
      <c r="J10" s="136" t="s">
        <v>129</v>
      </c>
      <c r="K10" s="137"/>
      <c r="L10" s="138"/>
      <c r="M10" s="136" t="s">
        <v>130</v>
      </c>
      <c r="N10" s="137"/>
      <c r="O10" s="138"/>
      <c r="P10" s="134"/>
    </row>
    <row r="11" spans="1:16" s="1" customFormat="1" ht="12.75">
      <c r="A11" s="139"/>
      <c r="B11" s="140"/>
      <c r="C11" s="132"/>
      <c r="D11" s="127"/>
      <c r="E11" s="127"/>
      <c r="F11" s="132"/>
      <c r="G11" s="132"/>
      <c r="H11" s="132"/>
      <c r="I11" s="127"/>
      <c r="J11" s="60" t="s">
        <v>8</v>
      </c>
      <c r="K11" s="61" t="s">
        <v>9</v>
      </c>
      <c r="L11" s="61" t="s">
        <v>10</v>
      </c>
      <c r="M11" s="61" t="s">
        <v>8</v>
      </c>
      <c r="N11" s="61" t="s">
        <v>9</v>
      </c>
      <c r="O11" s="61" t="s">
        <v>10</v>
      </c>
      <c r="P11" s="135"/>
    </row>
    <row r="12" spans="1:16" s="29" customFormat="1" ht="12.75">
      <c r="A12" s="107">
        <v>1</v>
      </c>
      <c r="B12" s="107" t="s">
        <v>12</v>
      </c>
      <c r="C12" s="108">
        <v>1</v>
      </c>
      <c r="D12" s="108">
        <v>1</v>
      </c>
      <c r="E12" s="108"/>
      <c r="F12" s="109">
        <v>6</v>
      </c>
      <c r="G12" s="108">
        <v>6</v>
      </c>
      <c r="H12" s="108"/>
      <c r="I12" s="108">
        <v>45</v>
      </c>
      <c r="J12" s="109">
        <v>15</v>
      </c>
      <c r="K12" s="109">
        <v>30</v>
      </c>
      <c r="L12" s="109">
        <v>0</v>
      </c>
      <c r="M12" s="109">
        <v>0</v>
      </c>
      <c r="N12" s="109">
        <v>0</v>
      </c>
      <c r="O12" s="109">
        <v>0</v>
      </c>
      <c r="P12" s="28"/>
    </row>
    <row r="13" spans="1:16" s="29" customFormat="1" ht="12.75">
      <c r="A13" s="107">
        <v>2</v>
      </c>
      <c r="B13" s="107" t="s">
        <v>13</v>
      </c>
      <c r="C13" s="109">
        <v>1</v>
      </c>
      <c r="D13" s="108">
        <v>1</v>
      </c>
      <c r="E13" s="109"/>
      <c r="F13" s="109">
        <v>6</v>
      </c>
      <c r="G13" s="109">
        <v>6</v>
      </c>
      <c r="H13" s="109"/>
      <c r="I13" s="109">
        <v>45</v>
      </c>
      <c r="J13" s="109">
        <v>15</v>
      </c>
      <c r="K13" s="109">
        <v>30</v>
      </c>
      <c r="L13" s="109">
        <v>0</v>
      </c>
      <c r="M13" s="109">
        <v>0</v>
      </c>
      <c r="N13" s="109">
        <v>0</v>
      </c>
      <c r="O13" s="109">
        <v>0</v>
      </c>
      <c r="P13" s="28"/>
    </row>
    <row r="14" spans="1:16" s="29" customFormat="1" ht="12.75">
      <c r="A14" s="107">
        <v>3</v>
      </c>
      <c r="B14" s="107" t="s">
        <v>16</v>
      </c>
      <c r="C14" s="109"/>
      <c r="D14" s="108">
        <v>2</v>
      </c>
      <c r="E14" s="109"/>
      <c r="F14" s="109">
        <f aca="true" t="shared" si="0" ref="F14:F24">G14+H14</f>
        <v>6</v>
      </c>
      <c r="G14" s="109"/>
      <c r="H14" s="109">
        <v>6</v>
      </c>
      <c r="I14" s="109">
        <v>34</v>
      </c>
      <c r="J14" s="109">
        <v>0</v>
      </c>
      <c r="K14" s="109">
        <v>0</v>
      </c>
      <c r="L14" s="109">
        <v>0</v>
      </c>
      <c r="M14" s="109">
        <v>34</v>
      </c>
      <c r="N14" s="109">
        <v>0</v>
      </c>
      <c r="O14" s="109">
        <v>0</v>
      </c>
      <c r="P14" s="28"/>
    </row>
    <row r="15" spans="1:16" s="29" customFormat="1" ht="12.75">
      <c r="A15" s="107">
        <v>4</v>
      </c>
      <c r="B15" s="107" t="s">
        <v>36</v>
      </c>
      <c r="C15" s="109">
        <v>1</v>
      </c>
      <c r="D15" s="108">
        <v>1</v>
      </c>
      <c r="E15" s="109"/>
      <c r="F15" s="109">
        <v>8</v>
      </c>
      <c r="G15" s="109">
        <v>8</v>
      </c>
      <c r="H15" s="109"/>
      <c r="I15" s="109">
        <v>60</v>
      </c>
      <c r="J15" s="109">
        <v>30</v>
      </c>
      <c r="K15" s="109">
        <v>30</v>
      </c>
      <c r="L15" s="109">
        <v>0</v>
      </c>
      <c r="M15" s="109">
        <v>0</v>
      </c>
      <c r="N15" s="109">
        <v>0</v>
      </c>
      <c r="O15" s="109">
        <v>0</v>
      </c>
      <c r="P15" s="28"/>
    </row>
    <row r="16" spans="1:16" s="29" customFormat="1" ht="12.75">
      <c r="A16" s="25">
        <v>5</v>
      </c>
      <c r="B16" s="25" t="s">
        <v>35</v>
      </c>
      <c r="C16" s="18">
        <v>2</v>
      </c>
      <c r="D16" s="18">
        <v>2</v>
      </c>
      <c r="E16" s="18"/>
      <c r="F16" s="18">
        <v>5</v>
      </c>
      <c r="G16" s="18"/>
      <c r="H16" s="18">
        <v>5</v>
      </c>
      <c r="I16" s="18">
        <v>30</v>
      </c>
      <c r="J16" s="18">
        <v>0</v>
      </c>
      <c r="K16" s="18">
        <v>0</v>
      </c>
      <c r="L16" s="18">
        <v>0</v>
      </c>
      <c r="M16" s="18">
        <v>15</v>
      </c>
      <c r="N16" s="18">
        <v>15</v>
      </c>
      <c r="O16" s="18">
        <v>0</v>
      </c>
      <c r="P16" s="25"/>
    </row>
    <row r="17" spans="1:16" s="29" customFormat="1" ht="12.75">
      <c r="A17" s="107">
        <v>6</v>
      </c>
      <c r="B17" s="107" t="s">
        <v>15</v>
      </c>
      <c r="C17" s="109"/>
      <c r="D17" s="108">
        <v>1</v>
      </c>
      <c r="E17" s="109"/>
      <c r="F17" s="109">
        <v>3</v>
      </c>
      <c r="G17" s="109">
        <v>3</v>
      </c>
      <c r="H17" s="109"/>
      <c r="I17" s="109">
        <v>30</v>
      </c>
      <c r="J17" s="109">
        <v>30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30"/>
    </row>
    <row r="18" spans="1:16" s="29" customFormat="1" ht="12.75">
      <c r="A18" s="107">
        <v>7</v>
      </c>
      <c r="B18" s="107" t="s">
        <v>166</v>
      </c>
      <c r="C18" s="109"/>
      <c r="D18" s="108">
        <v>2</v>
      </c>
      <c r="E18" s="109"/>
      <c r="F18" s="109">
        <v>2</v>
      </c>
      <c r="G18" s="109"/>
      <c r="H18" s="109">
        <v>2</v>
      </c>
      <c r="I18" s="109">
        <v>15</v>
      </c>
      <c r="J18" s="109">
        <v>0</v>
      </c>
      <c r="K18" s="109">
        <v>0</v>
      </c>
      <c r="L18" s="109">
        <v>0</v>
      </c>
      <c r="M18" s="109">
        <v>15</v>
      </c>
      <c r="N18" s="109">
        <v>0</v>
      </c>
      <c r="O18" s="109">
        <v>0</v>
      </c>
      <c r="P18" s="30"/>
    </row>
    <row r="19" spans="1:16" s="29" customFormat="1" ht="12.75">
      <c r="A19" s="110">
        <v>8</v>
      </c>
      <c r="B19" s="110" t="s">
        <v>167</v>
      </c>
      <c r="C19" s="111"/>
      <c r="D19" s="112">
        <v>2</v>
      </c>
      <c r="E19" s="111"/>
      <c r="F19" s="111">
        <v>2</v>
      </c>
      <c r="G19" s="111"/>
      <c r="H19" s="111">
        <v>2</v>
      </c>
      <c r="I19" s="111">
        <v>15</v>
      </c>
      <c r="J19" s="111">
        <v>0</v>
      </c>
      <c r="K19" s="111">
        <v>0</v>
      </c>
      <c r="L19" s="111">
        <v>0</v>
      </c>
      <c r="M19" s="111">
        <v>15</v>
      </c>
      <c r="N19" s="111">
        <v>0</v>
      </c>
      <c r="O19" s="111">
        <v>0</v>
      </c>
      <c r="P19" s="95"/>
    </row>
    <row r="20" spans="1:16" s="29" customFormat="1" ht="12.75">
      <c r="A20" s="25">
        <v>9</v>
      </c>
      <c r="B20" s="25" t="s">
        <v>14</v>
      </c>
      <c r="C20" s="18"/>
      <c r="D20" s="18">
        <v>1</v>
      </c>
      <c r="E20" s="18"/>
      <c r="F20" s="18">
        <f t="shared" si="0"/>
        <v>2</v>
      </c>
      <c r="G20" s="18">
        <v>2</v>
      </c>
      <c r="H20" s="18"/>
      <c r="I20" s="18">
        <v>30</v>
      </c>
      <c r="J20" s="26">
        <v>0</v>
      </c>
      <c r="K20" s="26">
        <v>0</v>
      </c>
      <c r="L20" s="26">
        <v>30</v>
      </c>
      <c r="M20" s="26">
        <v>0</v>
      </c>
      <c r="N20" s="26">
        <v>0</v>
      </c>
      <c r="O20" s="26">
        <v>0</v>
      </c>
      <c r="P20" s="30"/>
    </row>
    <row r="21" spans="1:16" s="29" customFormat="1" ht="12.75">
      <c r="A21" s="25">
        <v>10</v>
      </c>
      <c r="B21" s="106" t="s">
        <v>11</v>
      </c>
      <c r="C21" s="34"/>
      <c r="D21" s="34" t="s">
        <v>114</v>
      </c>
      <c r="E21" s="34"/>
      <c r="F21" s="18">
        <f t="shared" si="0"/>
        <v>4</v>
      </c>
      <c r="G21" s="34">
        <v>2</v>
      </c>
      <c r="H21" s="34">
        <v>2</v>
      </c>
      <c r="I21" s="34">
        <v>60</v>
      </c>
      <c r="J21" s="18">
        <v>0</v>
      </c>
      <c r="K21" s="18">
        <v>30</v>
      </c>
      <c r="L21" s="18">
        <v>0</v>
      </c>
      <c r="M21" s="18">
        <v>0</v>
      </c>
      <c r="N21" s="18">
        <v>30</v>
      </c>
      <c r="O21" s="18">
        <v>0</v>
      </c>
      <c r="P21" s="39"/>
    </row>
    <row r="22" spans="1:16" s="29" customFormat="1" ht="12.75">
      <c r="A22" s="25">
        <v>11</v>
      </c>
      <c r="B22" s="25" t="s">
        <v>74</v>
      </c>
      <c r="C22" s="34"/>
      <c r="D22" s="34" t="s">
        <v>114</v>
      </c>
      <c r="E22" s="34"/>
      <c r="F22" s="18">
        <f t="shared" si="0"/>
        <v>4</v>
      </c>
      <c r="G22" s="34">
        <v>2</v>
      </c>
      <c r="H22" s="34">
        <v>2</v>
      </c>
      <c r="I22" s="34">
        <v>60</v>
      </c>
      <c r="J22" s="18">
        <v>0</v>
      </c>
      <c r="K22" s="18">
        <v>30</v>
      </c>
      <c r="L22" s="18">
        <v>0</v>
      </c>
      <c r="M22" s="18">
        <v>0</v>
      </c>
      <c r="N22" s="18">
        <v>30</v>
      </c>
      <c r="O22" s="18">
        <v>0</v>
      </c>
      <c r="P22" s="39"/>
    </row>
    <row r="23" spans="1:16" s="29" customFormat="1" ht="12.75">
      <c r="A23" s="25">
        <v>12</v>
      </c>
      <c r="B23" s="25" t="s">
        <v>75</v>
      </c>
      <c r="C23" s="34"/>
      <c r="D23" s="34"/>
      <c r="E23" s="34" t="s">
        <v>114</v>
      </c>
      <c r="F23" s="18">
        <f t="shared" si="0"/>
        <v>2</v>
      </c>
      <c r="G23" s="34">
        <v>1</v>
      </c>
      <c r="H23" s="34">
        <v>1</v>
      </c>
      <c r="I23" s="34">
        <v>60</v>
      </c>
      <c r="J23" s="18">
        <v>0</v>
      </c>
      <c r="K23" s="18">
        <v>30</v>
      </c>
      <c r="L23" s="18">
        <v>0</v>
      </c>
      <c r="M23" s="18">
        <v>0</v>
      </c>
      <c r="N23" s="18">
        <v>30</v>
      </c>
      <c r="O23" s="18">
        <v>0</v>
      </c>
      <c r="P23" s="39"/>
    </row>
    <row r="24" spans="1:16" s="23" customFormat="1" ht="25.5">
      <c r="A24" s="42">
        <v>13</v>
      </c>
      <c r="B24" s="42" t="s">
        <v>37</v>
      </c>
      <c r="C24" s="43">
        <v>2</v>
      </c>
      <c r="D24" s="54"/>
      <c r="E24" s="43"/>
      <c r="F24" s="104">
        <f t="shared" si="0"/>
        <v>3</v>
      </c>
      <c r="G24" s="104"/>
      <c r="H24" s="104">
        <v>3</v>
      </c>
      <c r="I24" s="43">
        <v>30</v>
      </c>
      <c r="J24" s="44">
        <v>0</v>
      </c>
      <c r="K24" s="44">
        <v>0</v>
      </c>
      <c r="L24" s="44">
        <v>0</v>
      </c>
      <c r="M24" s="44">
        <v>30</v>
      </c>
      <c r="N24" s="44">
        <v>0</v>
      </c>
      <c r="O24" s="44">
        <v>0</v>
      </c>
      <c r="P24" s="42"/>
    </row>
    <row r="25" spans="1:16" s="31" customFormat="1" ht="12.75">
      <c r="A25" s="3">
        <v>14</v>
      </c>
      <c r="B25" s="3" t="s">
        <v>19</v>
      </c>
      <c r="C25" s="2">
        <v>2</v>
      </c>
      <c r="D25" s="2">
        <v>2</v>
      </c>
      <c r="E25" s="2"/>
      <c r="F25" s="66">
        <v>7</v>
      </c>
      <c r="G25" s="2"/>
      <c r="H25" s="2">
        <v>7</v>
      </c>
      <c r="I25" s="2">
        <v>60</v>
      </c>
      <c r="J25" s="2">
        <v>0</v>
      </c>
      <c r="K25" s="2">
        <v>0</v>
      </c>
      <c r="L25" s="2">
        <v>0</v>
      </c>
      <c r="M25" s="2">
        <v>30</v>
      </c>
      <c r="N25" s="2">
        <v>30</v>
      </c>
      <c r="O25" s="2">
        <v>0</v>
      </c>
      <c r="P25" s="3"/>
    </row>
    <row r="26" spans="1:16" s="31" customFormat="1" ht="12.75">
      <c r="A26" s="3">
        <v>15</v>
      </c>
      <c r="B26" s="3" t="s">
        <v>144</v>
      </c>
      <c r="C26" s="2"/>
      <c r="D26" s="2"/>
      <c r="E26" s="2">
        <v>1</v>
      </c>
      <c r="F26" s="66">
        <v>0</v>
      </c>
      <c r="G26" s="2">
        <v>0</v>
      </c>
      <c r="H26" s="2"/>
      <c r="I26" s="2">
        <v>2</v>
      </c>
      <c r="J26" s="2">
        <v>0</v>
      </c>
      <c r="K26" s="2">
        <v>2</v>
      </c>
      <c r="L26" s="2">
        <v>0</v>
      </c>
      <c r="M26" s="2">
        <v>0</v>
      </c>
      <c r="N26" s="2">
        <v>0</v>
      </c>
      <c r="O26" s="2">
        <v>0</v>
      </c>
      <c r="P26" s="3" t="s">
        <v>145</v>
      </c>
    </row>
    <row r="27" spans="1:16" s="14" customFormat="1" ht="12.75">
      <c r="A27" s="12"/>
      <c r="B27" s="12" t="s">
        <v>17</v>
      </c>
      <c r="C27" s="13">
        <f>COUNT(C12:C25)</f>
        <v>6</v>
      </c>
      <c r="D27" s="12"/>
      <c r="E27" s="12"/>
      <c r="F27" s="13">
        <f>SUM(F12:F26)</f>
        <v>60</v>
      </c>
      <c r="G27" s="13">
        <f aca="true" t="shared" si="1" ref="G27:O27">SUM(G12:G26)</f>
        <v>30</v>
      </c>
      <c r="H27" s="13">
        <f t="shared" si="1"/>
        <v>30</v>
      </c>
      <c r="I27" s="13">
        <f t="shared" si="1"/>
        <v>576</v>
      </c>
      <c r="J27" s="13">
        <f t="shared" si="1"/>
        <v>90</v>
      </c>
      <c r="K27" s="13">
        <f t="shared" si="1"/>
        <v>182</v>
      </c>
      <c r="L27" s="13">
        <f t="shared" si="1"/>
        <v>30</v>
      </c>
      <c r="M27" s="13">
        <f t="shared" si="1"/>
        <v>139</v>
      </c>
      <c r="N27" s="13">
        <f t="shared" si="1"/>
        <v>135</v>
      </c>
      <c r="O27" s="13">
        <f t="shared" si="1"/>
        <v>0</v>
      </c>
      <c r="P27" s="12"/>
    </row>
    <row r="28" spans="1:16" s="14" customFormat="1" ht="12.75">
      <c r="A28" s="15"/>
      <c r="B28" s="19" t="s">
        <v>60</v>
      </c>
      <c r="C28" s="20"/>
      <c r="D28" s="20"/>
      <c r="E28" s="20"/>
      <c r="F28" s="20"/>
      <c r="G28" s="20"/>
      <c r="H28" s="20"/>
      <c r="J28" s="142">
        <f>SUM(J27:L27)</f>
        <v>302</v>
      </c>
      <c r="K28" s="142"/>
      <c r="L28" s="142"/>
      <c r="M28" s="142">
        <f>SUM(M27:O27)</f>
        <v>274</v>
      </c>
      <c r="N28" s="142"/>
      <c r="O28" s="142"/>
      <c r="P28" s="15"/>
    </row>
    <row r="29" spans="1:16" s="14" customFormat="1" ht="12.75">
      <c r="A29" s="15"/>
      <c r="B29" s="19"/>
      <c r="C29" s="20"/>
      <c r="D29" s="20"/>
      <c r="E29" s="20"/>
      <c r="F29" s="20"/>
      <c r="G29" s="20"/>
      <c r="H29" s="20"/>
      <c r="J29" s="49"/>
      <c r="K29" s="49"/>
      <c r="L29" s="49"/>
      <c r="M29" s="49"/>
      <c r="N29" s="49"/>
      <c r="O29" s="49"/>
      <c r="P29" s="15"/>
    </row>
    <row r="30" spans="1:16" s="14" customFormat="1" ht="12.75">
      <c r="A30" s="15"/>
      <c r="B30" s="79" t="s">
        <v>136</v>
      </c>
      <c r="C30" s="20"/>
      <c r="D30" s="20"/>
      <c r="E30" s="20"/>
      <c r="F30" s="80">
        <f>SUM(F12:F26)</f>
        <v>60</v>
      </c>
      <c r="G30" s="80">
        <f>SUM(G12:G26)</f>
        <v>30</v>
      </c>
      <c r="H30" s="80">
        <f>SUM(H12:H26)</f>
        <v>30</v>
      </c>
      <c r="I30" s="59"/>
      <c r="J30" s="59"/>
      <c r="K30" s="49"/>
      <c r="L30" s="49"/>
      <c r="M30" s="49"/>
      <c r="N30" s="49"/>
      <c r="O30" s="49"/>
      <c r="P30" s="15"/>
    </row>
    <row r="31" spans="2:16" s="1" customFormat="1" ht="12.75">
      <c r="B31" s="57"/>
      <c r="C31" s="78"/>
      <c r="D31" s="78"/>
      <c r="E31" s="78"/>
      <c r="F31" s="58"/>
      <c r="G31" s="58"/>
      <c r="H31" s="58"/>
      <c r="I31" s="59"/>
      <c r="J31" s="59"/>
      <c r="K31" s="49"/>
      <c r="L31" s="49"/>
      <c r="M31" s="49"/>
      <c r="N31" s="49"/>
      <c r="O31" s="11"/>
      <c r="P31" s="10"/>
    </row>
    <row r="32" spans="2:5" ht="12.75">
      <c r="B32" s="143"/>
      <c r="C32" s="144"/>
      <c r="D32" s="144"/>
      <c r="E32" s="144"/>
    </row>
    <row r="33" spans="2:16" s="32" customFormat="1" ht="12.75">
      <c r="B33" s="113" t="s">
        <v>153</v>
      </c>
      <c r="C33" s="114"/>
      <c r="D33" s="114"/>
      <c r="E33" s="114"/>
      <c r="F33" s="114">
        <f>SUM(F12:F19)-F16</f>
        <v>33</v>
      </c>
      <c r="G33" s="114">
        <f aca="true" t="shared" si="2" ref="G33:O33">SUM(G12:G19)-G16</f>
        <v>23</v>
      </c>
      <c r="H33" s="114">
        <f t="shared" si="2"/>
        <v>10</v>
      </c>
      <c r="I33" s="114">
        <f t="shared" si="2"/>
        <v>244</v>
      </c>
      <c r="J33" s="114">
        <f t="shared" si="2"/>
        <v>90</v>
      </c>
      <c r="K33" s="114">
        <f t="shared" si="2"/>
        <v>90</v>
      </c>
      <c r="L33" s="114">
        <f t="shared" si="2"/>
        <v>0</v>
      </c>
      <c r="M33" s="114">
        <f t="shared" si="2"/>
        <v>64</v>
      </c>
      <c r="N33" s="114">
        <f t="shared" si="2"/>
        <v>0</v>
      </c>
      <c r="O33" s="114">
        <f t="shared" si="2"/>
        <v>0</v>
      </c>
      <c r="P33" s="21"/>
    </row>
    <row r="34" s="24" customFormat="1" ht="12.75"/>
    <row r="35" s="33" customFormat="1" ht="12.75">
      <c r="P35" s="21"/>
    </row>
    <row r="36" s="33" customFormat="1" ht="12.75"/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ht="12.75">
      <c r="B39" s="36"/>
    </row>
    <row r="44" spans="2:18" ht="12.75">
      <c r="B44" s="16" t="s">
        <v>149</v>
      </c>
      <c r="E44" s="21" t="s">
        <v>29</v>
      </c>
      <c r="F44" s="21" t="s">
        <v>0</v>
      </c>
      <c r="G44" s="21"/>
      <c r="H44" s="21"/>
      <c r="I44" s="21"/>
      <c r="Q44" s="16"/>
      <c r="R44" s="16"/>
    </row>
    <row r="45" spans="2:18" ht="12.75">
      <c r="B45" t="s">
        <v>171</v>
      </c>
      <c r="E45" s="50">
        <f>I45/I48</f>
        <v>0.48214285714285715</v>
      </c>
      <c r="F45" s="21" t="s">
        <v>30</v>
      </c>
      <c r="G45" s="21"/>
      <c r="H45" s="21"/>
      <c r="I45" s="21">
        <f>J83+M83</f>
        <v>351</v>
      </c>
      <c r="Q45" s="17"/>
      <c r="R45" s="16"/>
    </row>
    <row r="46" spans="2:18" ht="12.75">
      <c r="B46" t="s">
        <v>73</v>
      </c>
      <c r="E46" s="50">
        <f>I46/I48</f>
        <v>0.4423076923076923</v>
      </c>
      <c r="F46" s="21" t="s">
        <v>31</v>
      </c>
      <c r="G46" s="21"/>
      <c r="H46" s="21"/>
      <c r="I46" s="21">
        <f>K83+N83</f>
        <v>322</v>
      </c>
      <c r="J46" s="79"/>
      <c r="K46" s="78"/>
      <c r="L46" s="78"/>
      <c r="M46" s="78"/>
      <c r="N46" s="81"/>
      <c r="O46" s="81"/>
      <c r="P46" s="81"/>
      <c r="R46" s="16"/>
    </row>
    <row r="47" spans="2:18" ht="12.75">
      <c r="B47" t="s">
        <v>18</v>
      </c>
      <c r="E47" s="50">
        <f>I47/I48</f>
        <v>0.07554945054945054</v>
      </c>
      <c r="F47" s="21" t="s">
        <v>32</v>
      </c>
      <c r="G47" s="21"/>
      <c r="H47" s="21"/>
      <c r="I47" s="21">
        <f>L83+O83</f>
        <v>55</v>
      </c>
      <c r="J47" s="79"/>
      <c r="K47" s="78"/>
      <c r="L47" s="78"/>
      <c r="M47" s="78"/>
      <c r="N47" s="81"/>
      <c r="O47" s="81"/>
      <c r="P47" s="81"/>
      <c r="R47" s="16"/>
    </row>
    <row r="48" spans="2:18" ht="12.75">
      <c r="B48" t="s">
        <v>34</v>
      </c>
      <c r="E48" s="50">
        <f>SUM(E45:E47)</f>
        <v>1</v>
      </c>
      <c r="F48" s="21" t="s">
        <v>2</v>
      </c>
      <c r="G48" s="21"/>
      <c r="H48" s="21"/>
      <c r="I48" s="21">
        <f>SUM(I45:I47)</f>
        <v>728</v>
      </c>
      <c r="Q48" s="16"/>
      <c r="R48" s="16"/>
    </row>
    <row r="49" ht="12.75">
      <c r="B49" t="s">
        <v>148</v>
      </c>
    </row>
    <row r="50" spans="1:16" ht="12.75" customHeight="1">
      <c r="A50" s="139" t="s">
        <v>23</v>
      </c>
      <c r="B50" s="139" t="s">
        <v>3</v>
      </c>
      <c r="C50" s="141" t="s">
        <v>126</v>
      </c>
      <c r="D50" s="141"/>
      <c r="E50" s="141"/>
      <c r="F50" s="128" t="s">
        <v>4</v>
      </c>
      <c r="G50" s="129"/>
      <c r="H50" s="130"/>
      <c r="I50" s="141" t="s">
        <v>5</v>
      </c>
      <c r="J50" s="139"/>
      <c r="K50" s="139"/>
      <c r="L50" s="139"/>
      <c r="M50" s="139"/>
      <c r="N50" s="139"/>
      <c r="O50" s="139"/>
      <c r="P50" s="133" t="s">
        <v>6</v>
      </c>
    </row>
    <row r="51" spans="1:16" s="1" customFormat="1" ht="12.75">
      <c r="A51" s="139"/>
      <c r="B51" s="140"/>
      <c r="C51" s="131" t="s">
        <v>7</v>
      </c>
      <c r="D51" s="126" t="s">
        <v>127</v>
      </c>
      <c r="E51" s="126" t="s">
        <v>128</v>
      </c>
      <c r="F51" s="131" t="s">
        <v>63</v>
      </c>
      <c r="G51" s="131" t="s">
        <v>132</v>
      </c>
      <c r="H51" s="131" t="s">
        <v>133</v>
      </c>
      <c r="I51" s="126" t="s">
        <v>131</v>
      </c>
      <c r="J51" s="136" t="s">
        <v>132</v>
      </c>
      <c r="K51" s="137"/>
      <c r="L51" s="138"/>
      <c r="M51" s="136" t="s">
        <v>133</v>
      </c>
      <c r="N51" s="137"/>
      <c r="O51" s="138"/>
      <c r="P51" s="134"/>
    </row>
    <row r="52" spans="1:16" s="1" customFormat="1" ht="12.75">
      <c r="A52" s="139"/>
      <c r="B52" s="140"/>
      <c r="C52" s="132"/>
      <c r="D52" s="127"/>
      <c r="E52" s="127"/>
      <c r="F52" s="132"/>
      <c r="G52" s="132"/>
      <c r="H52" s="132"/>
      <c r="I52" s="127"/>
      <c r="J52" s="60" t="s">
        <v>8</v>
      </c>
      <c r="K52" s="61" t="s">
        <v>9</v>
      </c>
      <c r="L52" s="61" t="s">
        <v>10</v>
      </c>
      <c r="M52" s="61" t="s">
        <v>8</v>
      </c>
      <c r="N52" s="61" t="s">
        <v>9</v>
      </c>
      <c r="O52" s="61" t="s">
        <v>10</v>
      </c>
      <c r="P52" s="135"/>
    </row>
    <row r="53" spans="1:16" s="29" customFormat="1" ht="12.75">
      <c r="A53" s="107">
        <v>1</v>
      </c>
      <c r="B53" s="107" t="s">
        <v>38</v>
      </c>
      <c r="C53" s="108">
        <v>3</v>
      </c>
      <c r="D53" s="108">
        <v>3</v>
      </c>
      <c r="E53" s="108"/>
      <c r="F53" s="109">
        <f>G53+H53</f>
        <v>4</v>
      </c>
      <c r="G53" s="108">
        <v>4</v>
      </c>
      <c r="H53" s="108"/>
      <c r="I53" s="108">
        <v>45</v>
      </c>
      <c r="J53" s="109">
        <v>30</v>
      </c>
      <c r="K53" s="109">
        <v>15</v>
      </c>
      <c r="L53" s="109">
        <v>0</v>
      </c>
      <c r="M53" s="109">
        <v>0</v>
      </c>
      <c r="N53" s="109">
        <v>0</v>
      </c>
      <c r="O53" s="109">
        <v>0</v>
      </c>
      <c r="P53" s="28"/>
    </row>
    <row r="54" spans="1:16" s="29" customFormat="1" ht="12.75">
      <c r="A54" s="107">
        <v>2</v>
      </c>
      <c r="B54" s="107" t="s">
        <v>20</v>
      </c>
      <c r="C54" s="109">
        <v>3</v>
      </c>
      <c r="D54" s="108">
        <v>3</v>
      </c>
      <c r="E54" s="109"/>
      <c r="F54" s="109">
        <f aca="true" t="shared" si="3" ref="F54:F71">G54+H54</f>
        <v>6</v>
      </c>
      <c r="G54" s="109">
        <v>6</v>
      </c>
      <c r="H54" s="109"/>
      <c r="I54" s="109">
        <v>55</v>
      </c>
      <c r="J54" s="109">
        <v>15</v>
      </c>
      <c r="K54" s="109">
        <v>20</v>
      </c>
      <c r="L54" s="109">
        <v>20</v>
      </c>
      <c r="M54" s="109">
        <v>0</v>
      </c>
      <c r="N54" s="109">
        <v>0</v>
      </c>
      <c r="O54" s="109">
        <v>0</v>
      </c>
      <c r="P54" s="28"/>
    </row>
    <row r="55" spans="1:16" s="29" customFormat="1" ht="12.75">
      <c r="A55" s="107">
        <v>3</v>
      </c>
      <c r="B55" s="107" t="s">
        <v>41</v>
      </c>
      <c r="C55" s="109">
        <v>4</v>
      </c>
      <c r="D55" s="109">
        <v>4</v>
      </c>
      <c r="E55" s="109"/>
      <c r="F55" s="109">
        <f t="shared" si="3"/>
        <v>3</v>
      </c>
      <c r="G55" s="109"/>
      <c r="H55" s="109">
        <v>3</v>
      </c>
      <c r="I55" s="109">
        <v>30</v>
      </c>
      <c r="J55" s="109">
        <v>0</v>
      </c>
      <c r="K55" s="109">
        <v>0</v>
      </c>
      <c r="L55" s="109">
        <v>0</v>
      </c>
      <c r="M55" s="109">
        <v>15</v>
      </c>
      <c r="N55" s="109">
        <v>15</v>
      </c>
      <c r="O55" s="109">
        <v>0</v>
      </c>
      <c r="P55" s="28"/>
    </row>
    <row r="56" spans="1:16" s="23" customFormat="1" ht="12.75">
      <c r="A56" s="25">
        <v>4</v>
      </c>
      <c r="B56" s="25" t="s">
        <v>39</v>
      </c>
      <c r="C56" s="18">
        <v>3</v>
      </c>
      <c r="D56" s="18">
        <v>3</v>
      </c>
      <c r="E56" s="18"/>
      <c r="F56" s="18">
        <f t="shared" si="3"/>
        <v>3</v>
      </c>
      <c r="G56" s="18">
        <v>3</v>
      </c>
      <c r="H56" s="18"/>
      <c r="I56" s="18">
        <v>30</v>
      </c>
      <c r="J56" s="26">
        <v>15</v>
      </c>
      <c r="K56" s="26">
        <v>15</v>
      </c>
      <c r="L56" s="26">
        <v>0</v>
      </c>
      <c r="M56" s="26">
        <v>0</v>
      </c>
      <c r="N56" s="26">
        <v>0</v>
      </c>
      <c r="O56" s="26">
        <v>0</v>
      </c>
      <c r="P56" s="25"/>
    </row>
    <row r="57" spans="1:16" s="23" customFormat="1" ht="12.75">
      <c r="A57" s="25">
        <v>5</v>
      </c>
      <c r="B57" s="25" t="s">
        <v>42</v>
      </c>
      <c r="C57" s="18"/>
      <c r="D57" s="18">
        <v>4</v>
      </c>
      <c r="E57" s="18"/>
      <c r="F57" s="18">
        <f t="shared" si="3"/>
        <v>2</v>
      </c>
      <c r="G57" s="18"/>
      <c r="H57" s="18">
        <v>2</v>
      </c>
      <c r="I57" s="18">
        <v>20</v>
      </c>
      <c r="J57" s="18">
        <v>0</v>
      </c>
      <c r="K57" s="18">
        <v>0</v>
      </c>
      <c r="L57" s="18">
        <v>0</v>
      </c>
      <c r="M57" s="18">
        <v>10</v>
      </c>
      <c r="N57" s="18">
        <v>0</v>
      </c>
      <c r="O57" s="18">
        <v>10</v>
      </c>
      <c r="P57" s="25"/>
    </row>
    <row r="58" spans="1:16" s="23" customFormat="1" ht="12.75">
      <c r="A58" s="25">
        <v>6</v>
      </c>
      <c r="B58" s="25" t="s">
        <v>26</v>
      </c>
      <c r="C58" s="18"/>
      <c r="D58" s="34">
        <v>4</v>
      </c>
      <c r="E58" s="18"/>
      <c r="F58" s="18">
        <f t="shared" si="3"/>
        <v>3</v>
      </c>
      <c r="G58" s="18"/>
      <c r="H58" s="18">
        <v>3</v>
      </c>
      <c r="I58" s="18">
        <v>30</v>
      </c>
      <c r="J58" s="18">
        <v>0</v>
      </c>
      <c r="K58" s="18">
        <v>0</v>
      </c>
      <c r="L58" s="18">
        <v>0</v>
      </c>
      <c r="M58" s="18">
        <v>15</v>
      </c>
      <c r="N58" s="18">
        <v>0</v>
      </c>
      <c r="O58" s="18">
        <v>15</v>
      </c>
      <c r="P58" s="25"/>
    </row>
    <row r="59" spans="1:16" s="23" customFormat="1" ht="12.75">
      <c r="A59" s="25">
        <v>7</v>
      </c>
      <c r="B59" s="25" t="s">
        <v>21</v>
      </c>
      <c r="C59" s="18"/>
      <c r="D59" s="34"/>
      <c r="E59" s="18">
        <v>4</v>
      </c>
      <c r="F59" s="18">
        <f t="shared" si="3"/>
        <v>2</v>
      </c>
      <c r="G59" s="18"/>
      <c r="H59" s="18">
        <v>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25" t="s">
        <v>137</v>
      </c>
    </row>
    <row r="60" spans="1:16" s="23" customFormat="1" ht="12.75">
      <c r="A60" s="25">
        <v>8</v>
      </c>
      <c r="B60" s="25" t="s">
        <v>175</v>
      </c>
      <c r="C60" s="18"/>
      <c r="D60" s="34"/>
      <c r="E60" s="18">
        <v>4</v>
      </c>
      <c r="F60" s="18">
        <f t="shared" si="3"/>
        <v>0</v>
      </c>
      <c r="G60" s="18"/>
      <c r="H60" s="18">
        <v>0</v>
      </c>
      <c r="I60" s="18">
        <v>15</v>
      </c>
      <c r="J60" s="26">
        <v>0</v>
      </c>
      <c r="K60" s="26">
        <v>0</v>
      </c>
      <c r="L60" s="26">
        <v>0</v>
      </c>
      <c r="M60" s="26">
        <v>0</v>
      </c>
      <c r="N60" s="26">
        <v>15</v>
      </c>
      <c r="O60" s="26">
        <v>0</v>
      </c>
      <c r="P60" s="25"/>
    </row>
    <row r="61" spans="1:16" s="23" customFormat="1" ht="12.75">
      <c r="A61" s="25">
        <v>9</v>
      </c>
      <c r="B61" s="106" t="s">
        <v>176</v>
      </c>
      <c r="C61" s="34"/>
      <c r="D61" s="34">
        <v>3</v>
      </c>
      <c r="E61" s="34"/>
      <c r="F61" s="18">
        <f t="shared" si="3"/>
        <v>2</v>
      </c>
      <c r="G61" s="34">
        <v>2</v>
      </c>
      <c r="H61" s="34"/>
      <c r="I61" s="34">
        <v>30</v>
      </c>
      <c r="J61" s="18">
        <v>0</v>
      </c>
      <c r="K61" s="18">
        <v>30</v>
      </c>
      <c r="L61" s="18">
        <v>0</v>
      </c>
      <c r="M61" s="18">
        <v>0</v>
      </c>
      <c r="N61" s="18">
        <v>0</v>
      </c>
      <c r="O61" s="18">
        <v>0</v>
      </c>
      <c r="P61" s="25"/>
    </row>
    <row r="62" spans="1:16" s="23" customFormat="1" ht="12.75">
      <c r="A62" s="25">
        <v>10</v>
      </c>
      <c r="B62" s="25" t="s">
        <v>173</v>
      </c>
      <c r="C62" s="34"/>
      <c r="D62" s="34">
        <v>4</v>
      </c>
      <c r="E62" s="34"/>
      <c r="F62" s="18">
        <f t="shared" si="3"/>
        <v>2</v>
      </c>
      <c r="G62" s="34"/>
      <c r="H62" s="34">
        <v>2</v>
      </c>
      <c r="I62" s="34">
        <v>30</v>
      </c>
      <c r="J62" s="18">
        <v>0</v>
      </c>
      <c r="K62" s="18">
        <v>0</v>
      </c>
      <c r="L62" s="18">
        <v>0</v>
      </c>
      <c r="M62" s="18">
        <v>0</v>
      </c>
      <c r="N62" s="18">
        <v>30</v>
      </c>
      <c r="O62" s="18">
        <v>0</v>
      </c>
      <c r="P62" s="25"/>
    </row>
    <row r="63" spans="1:16" s="23" customFormat="1" ht="12.75">
      <c r="A63" s="25">
        <v>11</v>
      </c>
      <c r="B63" s="25" t="s">
        <v>172</v>
      </c>
      <c r="C63" s="34"/>
      <c r="D63" s="34">
        <v>3</v>
      </c>
      <c r="E63" s="34"/>
      <c r="F63" s="18">
        <f t="shared" si="3"/>
        <v>2</v>
      </c>
      <c r="G63" s="34">
        <v>2</v>
      </c>
      <c r="H63" s="34"/>
      <c r="I63" s="34">
        <v>30</v>
      </c>
      <c r="J63" s="18">
        <v>0</v>
      </c>
      <c r="K63" s="18">
        <v>30</v>
      </c>
      <c r="L63" s="18">
        <v>0</v>
      </c>
      <c r="M63" s="18">
        <v>0</v>
      </c>
      <c r="N63" s="18">
        <v>0</v>
      </c>
      <c r="O63" s="18">
        <v>0</v>
      </c>
      <c r="P63" s="25"/>
    </row>
    <row r="64" spans="1:16" s="23" customFormat="1" ht="12.75">
      <c r="A64" s="25">
        <v>12</v>
      </c>
      <c r="B64" s="25" t="s">
        <v>174</v>
      </c>
      <c r="C64" s="34"/>
      <c r="D64" s="34">
        <v>4</v>
      </c>
      <c r="E64" s="34"/>
      <c r="F64" s="18">
        <f t="shared" si="3"/>
        <v>2</v>
      </c>
      <c r="G64" s="34"/>
      <c r="H64" s="34">
        <v>2</v>
      </c>
      <c r="I64" s="34">
        <v>30</v>
      </c>
      <c r="J64" s="18">
        <v>0</v>
      </c>
      <c r="K64" s="18">
        <v>0</v>
      </c>
      <c r="L64" s="18">
        <v>0</v>
      </c>
      <c r="M64" s="18">
        <v>0</v>
      </c>
      <c r="N64" s="18">
        <v>30</v>
      </c>
      <c r="O64" s="18">
        <v>0</v>
      </c>
      <c r="P64" s="25"/>
    </row>
    <row r="65" spans="1:16" s="85" customFormat="1" ht="12.75">
      <c r="A65" s="25">
        <v>13</v>
      </c>
      <c r="B65" s="25" t="s">
        <v>49</v>
      </c>
      <c r="C65" s="34"/>
      <c r="D65" s="34">
        <v>3</v>
      </c>
      <c r="E65" s="34"/>
      <c r="F65" s="18">
        <f t="shared" si="3"/>
        <v>1</v>
      </c>
      <c r="G65" s="34">
        <v>1</v>
      </c>
      <c r="H65" s="34"/>
      <c r="I65" s="34">
        <v>9</v>
      </c>
      <c r="J65" s="18">
        <v>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25"/>
    </row>
    <row r="66" spans="1:16" s="23" customFormat="1" ht="12.75">
      <c r="A66" s="25">
        <v>14</v>
      </c>
      <c r="B66" s="25" t="s">
        <v>40</v>
      </c>
      <c r="C66" s="18"/>
      <c r="D66" s="34">
        <v>3</v>
      </c>
      <c r="E66" s="18"/>
      <c r="F66" s="18">
        <f t="shared" si="3"/>
        <v>1</v>
      </c>
      <c r="G66" s="18">
        <v>1</v>
      </c>
      <c r="H66" s="18"/>
      <c r="I66" s="18">
        <v>16</v>
      </c>
      <c r="J66" s="18">
        <v>16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25"/>
    </row>
    <row r="67" spans="1:16" s="23" customFormat="1" ht="12.75">
      <c r="A67" s="25">
        <v>15</v>
      </c>
      <c r="B67" s="25" t="s">
        <v>43</v>
      </c>
      <c r="C67" s="18"/>
      <c r="D67" s="18">
        <v>4</v>
      </c>
      <c r="E67" s="18"/>
      <c r="F67" s="18">
        <f t="shared" si="3"/>
        <v>1</v>
      </c>
      <c r="G67" s="18"/>
      <c r="H67" s="18">
        <v>1</v>
      </c>
      <c r="I67" s="18">
        <v>16</v>
      </c>
      <c r="J67" s="18">
        <v>0</v>
      </c>
      <c r="K67" s="18">
        <v>0</v>
      </c>
      <c r="L67" s="18">
        <v>0</v>
      </c>
      <c r="M67" s="18">
        <v>16</v>
      </c>
      <c r="N67" s="18">
        <v>0</v>
      </c>
      <c r="O67" s="18">
        <v>0</v>
      </c>
      <c r="P67" s="115"/>
    </row>
    <row r="68" spans="1:16" s="23" customFormat="1" ht="12.75">
      <c r="A68" s="3">
        <v>16</v>
      </c>
      <c r="B68" s="3" t="s">
        <v>45</v>
      </c>
      <c r="C68" s="2">
        <v>4</v>
      </c>
      <c r="D68" s="2" t="s">
        <v>117</v>
      </c>
      <c r="E68" s="2"/>
      <c r="F68" s="18">
        <f t="shared" si="3"/>
        <v>2</v>
      </c>
      <c r="G68" s="2"/>
      <c r="H68" s="2">
        <v>2</v>
      </c>
      <c r="I68" s="2">
        <v>28</v>
      </c>
      <c r="J68" s="2">
        <v>0</v>
      </c>
      <c r="K68" s="2">
        <v>0</v>
      </c>
      <c r="L68" s="2">
        <v>0</v>
      </c>
      <c r="M68" s="2">
        <v>28</v>
      </c>
      <c r="N68" s="2">
        <v>0</v>
      </c>
      <c r="O68" s="2">
        <v>0</v>
      </c>
      <c r="P68" s="3"/>
    </row>
    <row r="69" spans="1:16" s="23" customFormat="1" ht="12.75">
      <c r="A69" s="3">
        <v>17</v>
      </c>
      <c r="B69" s="3" t="s">
        <v>61</v>
      </c>
      <c r="C69" s="4">
        <v>4</v>
      </c>
      <c r="D69" s="4">
        <v>4</v>
      </c>
      <c r="E69" s="4"/>
      <c r="F69" s="18">
        <f t="shared" si="3"/>
        <v>2</v>
      </c>
      <c r="G69" s="4"/>
      <c r="H69" s="4">
        <v>2</v>
      </c>
      <c r="I69" s="4">
        <v>30</v>
      </c>
      <c r="J69" s="2">
        <v>0</v>
      </c>
      <c r="K69" s="2">
        <v>0</v>
      </c>
      <c r="L69" s="2">
        <v>0</v>
      </c>
      <c r="M69" s="2">
        <v>15</v>
      </c>
      <c r="N69" s="2">
        <v>15</v>
      </c>
      <c r="O69" s="2">
        <v>0</v>
      </c>
      <c r="P69" s="3"/>
    </row>
    <row r="70" spans="1:16" s="23" customFormat="1" ht="12.75">
      <c r="A70" s="3">
        <v>18</v>
      </c>
      <c r="B70" s="3" t="s">
        <v>44</v>
      </c>
      <c r="C70" s="2"/>
      <c r="D70" s="2">
        <v>4</v>
      </c>
      <c r="E70" s="2"/>
      <c r="F70" s="2">
        <f t="shared" si="3"/>
        <v>2</v>
      </c>
      <c r="G70" s="2"/>
      <c r="H70" s="2">
        <v>2</v>
      </c>
      <c r="I70" s="2">
        <v>25</v>
      </c>
      <c r="J70" s="5">
        <v>0</v>
      </c>
      <c r="K70" s="5">
        <v>0</v>
      </c>
      <c r="L70" s="5">
        <v>0</v>
      </c>
      <c r="M70" s="5">
        <v>13</v>
      </c>
      <c r="N70" s="5">
        <v>12</v>
      </c>
      <c r="O70" s="5">
        <v>0</v>
      </c>
      <c r="P70" s="3"/>
    </row>
    <row r="71" spans="1:16" s="23" customFormat="1" ht="12.75">
      <c r="A71" s="25">
        <v>19</v>
      </c>
      <c r="B71" s="3" t="s">
        <v>64</v>
      </c>
      <c r="C71" s="18"/>
      <c r="D71" s="18">
        <v>3</v>
      </c>
      <c r="E71" s="18"/>
      <c r="F71" s="2">
        <f t="shared" si="3"/>
        <v>2</v>
      </c>
      <c r="G71" s="18">
        <v>2</v>
      </c>
      <c r="H71" s="18"/>
      <c r="I71" s="18">
        <v>30</v>
      </c>
      <c r="J71" s="26">
        <v>15</v>
      </c>
      <c r="K71" s="26">
        <v>15</v>
      </c>
      <c r="L71" s="26">
        <v>0</v>
      </c>
      <c r="M71" s="26">
        <v>0</v>
      </c>
      <c r="N71" s="26">
        <v>0</v>
      </c>
      <c r="O71" s="26">
        <v>0</v>
      </c>
      <c r="P71" s="25"/>
    </row>
    <row r="72" spans="1:16" s="23" customFormat="1" ht="12.75">
      <c r="A72" s="25">
        <v>20</v>
      </c>
      <c r="B72" s="3" t="s">
        <v>170</v>
      </c>
      <c r="C72" s="18"/>
      <c r="D72" s="18"/>
      <c r="E72" s="18">
        <v>3</v>
      </c>
      <c r="F72" s="2">
        <v>0</v>
      </c>
      <c r="G72" s="18">
        <v>0</v>
      </c>
      <c r="H72" s="18"/>
      <c r="I72" s="18">
        <v>4</v>
      </c>
      <c r="J72" s="26">
        <v>4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5"/>
    </row>
    <row r="73" spans="1:16" s="23" customFormat="1" ht="12.75">
      <c r="A73" s="3"/>
      <c r="B73" s="37" t="s">
        <v>65</v>
      </c>
      <c r="C73" s="2"/>
      <c r="D73" s="2"/>
      <c r="E73" s="2"/>
      <c r="F73" s="2"/>
      <c r="G73" s="2"/>
      <c r="H73" s="2"/>
      <c r="I73" s="2"/>
      <c r="J73" s="5"/>
      <c r="K73" s="5"/>
      <c r="L73" s="5"/>
      <c r="M73" s="5"/>
      <c r="N73" s="5"/>
      <c r="O73" s="5"/>
      <c r="P73" s="3"/>
    </row>
    <row r="74" spans="1:16" s="33" customFormat="1" ht="12.75">
      <c r="A74" s="3">
        <v>21</v>
      </c>
      <c r="B74" s="3" t="s">
        <v>83</v>
      </c>
      <c r="C74" s="2"/>
      <c r="D74" s="2">
        <v>3</v>
      </c>
      <c r="E74" s="2"/>
      <c r="F74" s="2">
        <f aca="true" t="shared" si="4" ref="F74:F82">G74+H74</f>
        <v>3</v>
      </c>
      <c r="G74" s="2">
        <v>3</v>
      </c>
      <c r="H74" s="2"/>
      <c r="I74" s="2">
        <v>30</v>
      </c>
      <c r="J74" s="5">
        <v>15</v>
      </c>
      <c r="K74" s="5">
        <v>15</v>
      </c>
      <c r="L74" s="5">
        <v>0</v>
      </c>
      <c r="M74" s="5">
        <v>0</v>
      </c>
      <c r="N74" s="5">
        <v>0</v>
      </c>
      <c r="O74" s="5">
        <v>0</v>
      </c>
      <c r="P74" s="3"/>
    </row>
    <row r="75" spans="1:16" s="27" customFormat="1" ht="12.75">
      <c r="A75" s="25">
        <v>22</v>
      </c>
      <c r="B75" s="25" t="s">
        <v>84</v>
      </c>
      <c r="C75" s="18"/>
      <c r="D75" s="18">
        <v>3</v>
      </c>
      <c r="E75" s="18"/>
      <c r="F75" s="2">
        <f t="shared" si="4"/>
        <v>3</v>
      </c>
      <c r="G75" s="18">
        <v>3</v>
      </c>
      <c r="H75" s="18"/>
      <c r="I75" s="18">
        <v>30</v>
      </c>
      <c r="J75" s="26">
        <v>15</v>
      </c>
      <c r="K75" s="26">
        <v>15</v>
      </c>
      <c r="L75" s="26">
        <v>0</v>
      </c>
      <c r="M75" s="26">
        <v>0</v>
      </c>
      <c r="N75" s="26">
        <v>0</v>
      </c>
      <c r="O75" s="26">
        <v>0</v>
      </c>
      <c r="P75" s="22"/>
    </row>
    <row r="76" spans="1:16" s="1" customFormat="1" ht="12.75">
      <c r="A76" s="25">
        <v>23</v>
      </c>
      <c r="B76" s="25" t="s">
        <v>85</v>
      </c>
      <c r="C76" s="18"/>
      <c r="D76" s="18">
        <v>3</v>
      </c>
      <c r="E76" s="18"/>
      <c r="F76" s="2">
        <f t="shared" si="4"/>
        <v>3</v>
      </c>
      <c r="G76" s="18">
        <v>3</v>
      </c>
      <c r="H76" s="18"/>
      <c r="I76" s="18">
        <v>15</v>
      </c>
      <c r="J76" s="26">
        <v>0</v>
      </c>
      <c r="K76" s="26">
        <v>15</v>
      </c>
      <c r="L76" s="26">
        <v>0</v>
      </c>
      <c r="M76" s="26">
        <v>0</v>
      </c>
      <c r="N76" s="26">
        <v>0</v>
      </c>
      <c r="O76" s="26">
        <v>0</v>
      </c>
      <c r="P76" s="22"/>
    </row>
    <row r="77" spans="1:16" s="31" customFormat="1" ht="12.75">
      <c r="A77" s="3">
        <v>24</v>
      </c>
      <c r="B77" s="3" t="s">
        <v>82</v>
      </c>
      <c r="C77" s="2"/>
      <c r="D77" s="2">
        <v>4</v>
      </c>
      <c r="E77" s="2"/>
      <c r="F77" s="2">
        <f t="shared" si="4"/>
        <v>1</v>
      </c>
      <c r="G77" s="2"/>
      <c r="H77" s="2">
        <v>1</v>
      </c>
      <c r="I77" s="2">
        <v>15</v>
      </c>
      <c r="J77" s="5">
        <v>0</v>
      </c>
      <c r="K77" s="5">
        <v>0</v>
      </c>
      <c r="L77" s="5">
        <v>0</v>
      </c>
      <c r="M77" s="5">
        <v>15</v>
      </c>
      <c r="N77" s="5">
        <v>0</v>
      </c>
      <c r="O77" s="5">
        <v>0</v>
      </c>
      <c r="P77" s="3"/>
    </row>
    <row r="78" spans="1:16" s="1" customFormat="1" ht="12.75">
      <c r="A78" s="3">
        <v>25</v>
      </c>
      <c r="B78" s="3" t="s">
        <v>86</v>
      </c>
      <c r="C78" s="2"/>
      <c r="D78" s="2">
        <v>4</v>
      </c>
      <c r="E78" s="2"/>
      <c r="F78" s="2">
        <f t="shared" si="4"/>
        <v>3</v>
      </c>
      <c r="G78" s="2"/>
      <c r="H78" s="2">
        <v>3</v>
      </c>
      <c r="I78" s="2">
        <v>30</v>
      </c>
      <c r="J78" s="5">
        <v>0</v>
      </c>
      <c r="K78" s="5">
        <v>0</v>
      </c>
      <c r="L78" s="5">
        <v>0</v>
      </c>
      <c r="M78" s="5">
        <v>15</v>
      </c>
      <c r="N78" s="5">
        <v>5</v>
      </c>
      <c r="O78" s="5">
        <v>10</v>
      </c>
      <c r="P78" s="3"/>
    </row>
    <row r="79" spans="1:16" s="1" customFormat="1" ht="12.75">
      <c r="A79" s="3">
        <v>26</v>
      </c>
      <c r="B79" s="3" t="s">
        <v>168</v>
      </c>
      <c r="C79" s="2">
        <v>4</v>
      </c>
      <c r="D79" s="2"/>
      <c r="E79" s="2"/>
      <c r="F79" s="2">
        <f t="shared" si="4"/>
        <v>2</v>
      </c>
      <c r="G79" s="2"/>
      <c r="H79" s="2">
        <v>2</v>
      </c>
      <c r="I79" s="2">
        <v>30</v>
      </c>
      <c r="J79" s="5">
        <v>0</v>
      </c>
      <c r="K79" s="5">
        <v>0</v>
      </c>
      <c r="L79" s="5">
        <v>0</v>
      </c>
      <c r="M79" s="5">
        <v>30</v>
      </c>
      <c r="N79" s="5">
        <v>0</v>
      </c>
      <c r="O79" s="5">
        <v>0</v>
      </c>
      <c r="P79" s="3"/>
    </row>
    <row r="80" spans="1:16" s="1" customFormat="1" ht="12.75">
      <c r="A80" s="3">
        <v>27</v>
      </c>
      <c r="B80" s="3" t="s">
        <v>87</v>
      </c>
      <c r="C80" s="2"/>
      <c r="D80" s="2">
        <v>4</v>
      </c>
      <c r="E80" s="2"/>
      <c r="F80" s="2">
        <f t="shared" si="4"/>
        <v>1</v>
      </c>
      <c r="G80" s="2"/>
      <c r="H80" s="2">
        <v>1</v>
      </c>
      <c r="I80" s="2">
        <v>30</v>
      </c>
      <c r="J80" s="5">
        <v>0</v>
      </c>
      <c r="K80" s="5">
        <v>0</v>
      </c>
      <c r="L80" s="5">
        <v>0</v>
      </c>
      <c r="M80" s="5">
        <v>15</v>
      </c>
      <c r="N80" s="5">
        <v>15</v>
      </c>
      <c r="O80" s="5">
        <v>0</v>
      </c>
      <c r="P80" s="3"/>
    </row>
    <row r="81" spans="1:16" s="1" customFormat="1" ht="12.75">
      <c r="A81" s="3">
        <v>28</v>
      </c>
      <c r="B81" s="3" t="s">
        <v>112</v>
      </c>
      <c r="C81" s="2"/>
      <c r="D81" s="2">
        <v>4</v>
      </c>
      <c r="E81" s="2"/>
      <c r="F81" s="2">
        <f t="shared" si="4"/>
        <v>1</v>
      </c>
      <c r="G81" s="2"/>
      <c r="H81" s="2">
        <v>1</v>
      </c>
      <c r="I81" s="2">
        <v>30</v>
      </c>
      <c r="J81" s="5">
        <v>0</v>
      </c>
      <c r="K81" s="5">
        <v>0</v>
      </c>
      <c r="L81" s="5">
        <v>0</v>
      </c>
      <c r="M81" s="5">
        <v>15</v>
      </c>
      <c r="N81" s="5">
        <v>15</v>
      </c>
      <c r="O81" s="5">
        <v>0</v>
      </c>
      <c r="P81" s="3"/>
    </row>
    <row r="82" spans="1:16" s="27" customFormat="1" ht="12.75">
      <c r="A82" s="3">
        <v>29</v>
      </c>
      <c r="B82" s="3" t="s">
        <v>163</v>
      </c>
      <c r="C82" s="2"/>
      <c r="D82" s="2">
        <v>4</v>
      </c>
      <c r="E82" s="2"/>
      <c r="F82" s="2">
        <f t="shared" si="4"/>
        <v>1</v>
      </c>
      <c r="G82" s="2"/>
      <c r="H82" s="2">
        <v>1</v>
      </c>
      <c r="I82" s="2">
        <v>15</v>
      </c>
      <c r="J82" s="5">
        <v>0</v>
      </c>
      <c r="K82" s="5">
        <v>0</v>
      </c>
      <c r="L82" s="5">
        <v>0</v>
      </c>
      <c r="M82" s="5">
        <v>15</v>
      </c>
      <c r="N82" s="5">
        <v>0</v>
      </c>
      <c r="O82" s="5">
        <v>0</v>
      </c>
      <c r="P82" s="3"/>
    </row>
    <row r="83" spans="1:16" s="14" customFormat="1" ht="12.75">
      <c r="A83" s="12"/>
      <c r="B83" s="12" t="s">
        <v>17</v>
      </c>
      <c r="C83" s="13">
        <f>COUNT(C53:C82)</f>
        <v>7</v>
      </c>
      <c r="D83" s="13"/>
      <c r="E83" s="12"/>
      <c r="F83" s="13">
        <f aca="true" t="shared" si="5" ref="F83:O83">SUM(F53:F82)</f>
        <v>60</v>
      </c>
      <c r="G83" s="13">
        <f t="shared" si="5"/>
        <v>30</v>
      </c>
      <c r="H83" s="13">
        <f t="shared" si="5"/>
        <v>30</v>
      </c>
      <c r="I83" s="13">
        <f t="shared" si="5"/>
        <v>728</v>
      </c>
      <c r="J83" s="13">
        <f t="shared" si="5"/>
        <v>134</v>
      </c>
      <c r="K83" s="13">
        <f t="shared" si="5"/>
        <v>170</v>
      </c>
      <c r="L83" s="13">
        <f t="shared" si="5"/>
        <v>20</v>
      </c>
      <c r="M83" s="13">
        <f t="shared" si="5"/>
        <v>217</v>
      </c>
      <c r="N83" s="13">
        <f t="shared" si="5"/>
        <v>152</v>
      </c>
      <c r="O83" s="13">
        <f t="shared" si="5"/>
        <v>35</v>
      </c>
      <c r="P83" s="12"/>
    </row>
    <row r="84" spans="2:16" s="1" customFormat="1" ht="12.75">
      <c r="B84" s="19" t="s">
        <v>60</v>
      </c>
      <c r="D84" s="20"/>
      <c r="E84" s="20"/>
      <c r="F84" s="14"/>
      <c r="G84" s="14"/>
      <c r="H84" s="14"/>
      <c r="I84" s="148">
        <f>SUM(J83:L83)</f>
        <v>324</v>
      </c>
      <c r="J84" s="148"/>
      <c r="K84" s="148"/>
      <c r="L84" s="148">
        <f>SUM(M83:O83)</f>
        <v>404</v>
      </c>
      <c r="M84" s="148"/>
      <c r="N84" s="148"/>
      <c r="O84" s="11"/>
      <c r="P84" s="10"/>
    </row>
    <row r="85" spans="1:16" s="1" customFormat="1" ht="12.75">
      <c r="A85" s="10" t="s">
        <v>165</v>
      </c>
      <c r="B85"/>
      <c r="C85"/>
      <c r="D85"/>
      <c r="E85"/>
      <c r="F85"/>
      <c r="G85"/>
      <c r="H85"/>
      <c r="I85" s="49"/>
      <c r="J85" s="49"/>
      <c r="K85" s="49"/>
      <c r="L85" s="49"/>
      <c r="M85" s="49"/>
      <c r="N85" s="49"/>
      <c r="O85" s="11"/>
      <c r="P85" s="10"/>
    </row>
    <row r="86" spans="1:16" s="1" customFormat="1" ht="12.75">
      <c r="A86" s="10" t="s">
        <v>162</v>
      </c>
      <c r="B86"/>
      <c r="C86"/>
      <c r="D86"/>
      <c r="E86"/>
      <c r="F86"/>
      <c r="G86"/>
      <c r="H86"/>
      <c r="I86" s="49"/>
      <c r="J86" s="49"/>
      <c r="K86" s="49"/>
      <c r="L86" s="49"/>
      <c r="M86" s="49"/>
      <c r="N86" s="49"/>
      <c r="O86" s="11"/>
      <c r="P86" s="10"/>
    </row>
    <row r="87" spans="2:16" s="1" customFormat="1" ht="12.75">
      <c r="B87" s="19"/>
      <c r="D87" s="20"/>
      <c r="E87" s="20"/>
      <c r="F87" s="14"/>
      <c r="G87" s="14"/>
      <c r="H87" s="14"/>
      <c r="I87" s="49"/>
      <c r="J87" s="49"/>
      <c r="K87" s="49"/>
      <c r="L87" s="49"/>
      <c r="M87" s="49"/>
      <c r="N87" s="49"/>
      <c r="O87" s="11"/>
      <c r="P87" s="10"/>
    </row>
    <row r="88" spans="2:16" s="1" customFormat="1" ht="12.75">
      <c r="B88" s="79" t="s">
        <v>136</v>
      </c>
      <c r="C88" s="78"/>
      <c r="D88" s="78"/>
      <c r="E88" s="78"/>
      <c r="F88" s="80">
        <f>SUM(F53:F72)</f>
        <v>42</v>
      </c>
      <c r="G88" s="80">
        <f>SUM(G53:G72)</f>
        <v>21</v>
      </c>
      <c r="H88" s="80">
        <f>SUM(H53:H72)</f>
        <v>21</v>
      </c>
      <c r="I88" s="49"/>
      <c r="J88" s="49"/>
      <c r="K88" s="49"/>
      <c r="L88" s="49"/>
      <c r="M88" s="49"/>
      <c r="N88" s="49"/>
      <c r="O88" s="11"/>
      <c r="P88" s="10"/>
    </row>
    <row r="89" spans="2:16" s="1" customFormat="1" ht="12.75">
      <c r="B89" s="79" t="s">
        <v>138</v>
      </c>
      <c r="C89" s="78"/>
      <c r="D89" s="78"/>
      <c r="E89" s="78"/>
      <c r="F89" s="80">
        <f>SUM(F74:F82)</f>
        <v>18</v>
      </c>
      <c r="G89" s="80">
        <f>SUM(G74:G82)</f>
        <v>9</v>
      </c>
      <c r="H89" s="80">
        <f>SUM(H74:H82)</f>
        <v>9</v>
      </c>
      <c r="I89" s="49"/>
      <c r="J89" s="49"/>
      <c r="K89" s="49"/>
      <c r="L89" s="49"/>
      <c r="M89" s="49"/>
      <c r="N89" s="49"/>
      <c r="O89" s="11"/>
      <c r="P89" s="10"/>
    </row>
    <row r="90" spans="2:16" s="1" customFormat="1" ht="12.75">
      <c r="B90" s="19"/>
      <c r="D90" s="20"/>
      <c r="E90" s="20"/>
      <c r="F90" s="14"/>
      <c r="G90" s="14"/>
      <c r="H90" s="14"/>
      <c r="I90" s="49"/>
      <c r="J90" s="49"/>
      <c r="K90" s="49"/>
      <c r="L90" s="49"/>
      <c r="M90" s="49"/>
      <c r="N90" s="49"/>
      <c r="O90" s="11"/>
      <c r="P90" s="10"/>
    </row>
    <row r="91" spans="2:16" s="32" customFormat="1" ht="12.75">
      <c r="B91" s="113" t="s">
        <v>153</v>
      </c>
      <c r="C91" s="113"/>
      <c r="D91" s="113"/>
      <c r="E91" s="113"/>
      <c r="F91" s="113">
        <f>SUM(F53:F55)</f>
        <v>13</v>
      </c>
      <c r="G91" s="113">
        <f aca="true" t="shared" si="6" ref="G91:O91">SUM(G53:G55)</f>
        <v>10</v>
      </c>
      <c r="H91" s="113">
        <f t="shared" si="6"/>
        <v>3</v>
      </c>
      <c r="I91" s="113">
        <f t="shared" si="6"/>
        <v>130</v>
      </c>
      <c r="J91" s="113">
        <f t="shared" si="6"/>
        <v>45</v>
      </c>
      <c r="K91" s="113">
        <f t="shared" si="6"/>
        <v>35</v>
      </c>
      <c r="L91" s="113">
        <f t="shared" si="6"/>
        <v>20</v>
      </c>
      <c r="M91" s="113">
        <f t="shared" si="6"/>
        <v>15</v>
      </c>
      <c r="N91" s="113">
        <f t="shared" si="6"/>
        <v>15</v>
      </c>
      <c r="O91" s="113">
        <f t="shared" si="6"/>
        <v>0</v>
      </c>
      <c r="P91" s="21"/>
    </row>
    <row r="92" s="24" customFormat="1" ht="12.75"/>
    <row r="93" s="33" customFormat="1" ht="12.75"/>
    <row r="94" s="33" customFormat="1" ht="12.75"/>
    <row r="95" spans="2:15" s="33" customFormat="1" ht="12.75">
      <c r="B95" s="36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2:15" s="33" customFormat="1" ht="12.75">
      <c r="B96" s="3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2:15" s="33" customFormat="1" ht="12.75">
      <c r="B97" s="36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2:15" s="33" customFormat="1" ht="12.75">
      <c r="B98" s="36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2:15" ht="12.75">
      <c r="B99" s="16" t="s">
        <v>150</v>
      </c>
      <c r="D99" s="16"/>
      <c r="E99" s="21" t="s">
        <v>29</v>
      </c>
      <c r="F99" s="21" t="s">
        <v>0</v>
      </c>
      <c r="G99" s="21"/>
      <c r="H99" s="21"/>
      <c r="I99" s="21"/>
      <c r="J99" s="16"/>
      <c r="K99" s="16"/>
      <c r="L99" s="16"/>
      <c r="M99" s="16"/>
      <c r="N99" s="16"/>
      <c r="O99" s="16"/>
    </row>
    <row r="100" spans="2:15" ht="12.75">
      <c r="B100" t="s">
        <v>171</v>
      </c>
      <c r="D100" s="17"/>
      <c r="E100" s="50">
        <f>I100/I103</f>
        <v>0.4583333333333333</v>
      </c>
      <c r="F100" s="21" t="s">
        <v>30</v>
      </c>
      <c r="G100" s="21"/>
      <c r="H100" s="21"/>
      <c r="I100" s="21">
        <f>J135+M135</f>
        <v>319</v>
      </c>
      <c r="J100" s="16"/>
      <c r="K100" s="16"/>
      <c r="L100" s="16"/>
      <c r="M100" s="16"/>
      <c r="N100" s="16"/>
      <c r="O100" s="16"/>
    </row>
    <row r="101" spans="2:15" ht="12.75">
      <c r="B101" t="s">
        <v>73</v>
      </c>
      <c r="D101" s="17"/>
      <c r="E101" s="50">
        <f>I101/I103</f>
        <v>0.37212643678160917</v>
      </c>
      <c r="F101" s="21" t="s">
        <v>31</v>
      </c>
      <c r="G101" s="21"/>
      <c r="H101" s="21"/>
      <c r="I101" s="21">
        <f>K135+N135</f>
        <v>259</v>
      </c>
      <c r="J101" s="16"/>
      <c r="K101" s="16"/>
      <c r="L101" s="16"/>
      <c r="M101" s="16"/>
      <c r="N101" s="16"/>
      <c r="O101" s="16"/>
    </row>
    <row r="102" spans="2:15" ht="12.75">
      <c r="B102" t="s">
        <v>22</v>
      </c>
      <c r="D102" s="17"/>
      <c r="E102" s="50">
        <f>I102/I103</f>
        <v>0.16954022988505746</v>
      </c>
      <c r="F102" s="21" t="s">
        <v>32</v>
      </c>
      <c r="G102" s="21"/>
      <c r="H102" s="21"/>
      <c r="I102" s="21">
        <f>L135+O135</f>
        <v>118</v>
      </c>
      <c r="J102" s="16"/>
      <c r="K102" s="16"/>
      <c r="L102" s="16"/>
      <c r="M102" s="16"/>
      <c r="N102" s="16"/>
      <c r="O102" s="16"/>
    </row>
    <row r="103" spans="2:15" ht="12.75">
      <c r="B103" t="s">
        <v>34</v>
      </c>
      <c r="D103" s="16"/>
      <c r="E103" s="50">
        <f>SUM(E100:E102)</f>
        <v>1</v>
      </c>
      <c r="F103" s="21" t="s">
        <v>2</v>
      </c>
      <c r="G103" s="21"/>
      <c r="H103" s="21"/>
      <c r="I103" s="21">
        <f>SUM(I100:I102)</f>
        <v>696</v>
      </c>
      <c r="J103" s="16"/>
      <c r="K103" s="16"/>
      <c r="L103" s="16"/>
      <c r="M103" s="16"/>
      <c r="N103" s="16"/>
      <c r="O103" s="16"/>
    </row>
    <row r="104" ht="12.75">
      <c r="B104" t="s">
        <v>151</v>
      </c>
    </row>
    <row r="105" spans="1:16" ht="12.75" customHeight="1">
      <c r="A105" s="139" t="s">
        <v>23</v>
      </c>
      <c r="B105" s="141" t="s">
        <v>3</v>
      </c>
      <c r="C105" s="141" t="s">
        <v>126</v>
      </c>
      <c r="D105" s="141"/>
      <c r="E105" s="141"/>
      <c r="F105" s="128" t="s">
        <v>4</v>
      </c>
      <c r="G105" s="129"/>
      <c r="H105" s="130"/>
      <c r="I105" s="140" t="s">
        <v>5</v>
      </c>
      <c r="J105" s="146"/>
      <c r="K105" s="146"/>
      <c r="L105" s="146"/>
      <c r="M105" s="146"/>
      <c r="N105" s="146"/>
      <c r="O105" s="147"/>
      <c r="P105" s="133" t="s">
        <v>6</v>
      </c>
    </row>
    <row r="106" spans="1:16" s="1" customFormat="1" ht="12.75">
      <c r="A106" s="139"/>
      <c r="B106" s="149"/>
      <c r="C106" s="131" t="s">
        <v>7</v>
      </c>
      <c r="D106" s="126" t="s">
        <v>127</v>
      </c>
      <c r="E106" s="126" t="s">
        <v>128</v>
      </c>
      <c r="F106" s="131" t="s">
        <v>63</v>
      </c>
      <c r="G106" s="131" t="s">
        <v>134</v>
      </c>
      <c r="H106" s="131" t="s">
        <v>135</v>
      </c>
      <c r="I106" s="126" t="s">
        <v>131</v>
      </c>
      <c r="J106" s="136" t="s">
        <v>134</v>
      </c>
      <c r="K106" s="137"/>
      <c r="L106" s="138"/>
      <c r="M106" s="136" t="s">
        <v>135</v>
      </c>
      <c r="N106" s="137"/>
      <c r="O106" s="138"/>
      <c r="P106" s="134"/>
    </row>
    <row r="107" spans="1:16" s="1" customFormat="1" ht="12.75">
      <c r="A107" s="139"/>
      <c r="B107" s="150"/>
      <c r="C107" s="132"/>
      <c r="D107" s="127"/>
      <c r="E107" s="127"/>
      <c r="F107" s="132"/>
      <c r="G107" s="132"/>
      <c r="H107" s="132"/>
      <c r="I107" s="127"/>
      <c r="J107" s="60" t="s">
        <v>8</v>
      </c>
      <c r="K107" s="61" t="s">
        <v>9</v>
      </c>
      <c r="L107" s="61" t="s">
        <v>10</v>
      </c>
      <c r="M107" s="61" t="s">
        <v>8</v>
      </c>
      <c r="N107" s="61" t="s">
        <v>9</v>
      </c>
      <c r="O107" s="61" t="s">
        <v>10</v>
      </c>
      <c r="P107" s="135"/>
    </row>
    <row r="108" spans="1:16" s="27" customFormat="1" ht="12.75">
      <c r="A108" s="25">
        <f>A107+1</f>
        <v>1</v>
      </c>
      <c r="B108" s="106" t="s">
        <v>46</v>
      </c>
      <c r="C108" s="34">
        <v>5</v>
      </c>
      <c r="D108" s="34">
        <v>5</v>
      </c>
      <c r="E108" s="34"/>
      <c r="F108" s="18">
        <f>G108+H108</f>
        <v>3</v>
      </c>
      <c r="G108" s="34">
        <v>3</v>
      </c>
      <c r="H108" s="34"/>
      <c r="I108" s="34">
        <v>30</v>
      </c>
      <c r="J108" s="18">
        <v>15</v>
      </c>
      <c r="K108" s="18">
        <v>15</v>
      </c>
      <c r="L108" s="18">
        <v>0</v>
      </c>
      <c r="M108" s="18">
        <v>0</v>
      </c>
      <c r="N108" s="18">
        <v>0</v>
      </c>
      <c r="O108" s="18">
        <v>0</v>
      </c>
      <c r="P108" s="25"/>
    </row>
    <row r="109" spans="1:16" s="27" customFormat="1" ht="12.75">
      <c r="A109" s="25">
        <v>2</v>
      </c>
      <c r="B109" s="25" t="s">
        <v>50</v>
      </c>
      <c r="C109" s="34">
        <v>5</v>
      </c>
      <c r="D109" s="34">
        <v>5</v>
      </c>
      <c r="E109" s="34"/>
      <c r="F109" s="18">
        <f aca="true" t="shared" si="7" ref="F109:F126">G109+H109</f>
        <v>3</v>
      </c>
      <c r="G109" s="34">
        <v>3</v>
      </c>
      <c r="H109" s="34"/>
      <c r="I109" s="34">
        <v>30</v>
      </c>
      <c r="J109" s="18">
        <v>15</v>
      </c>
      <c r="K109" s="18">
        <v>15</v>
      </c>
      <c r="L109" s="18">
        <v>0</v>
      </c>
      <c r="M109" s="18">
        <v>0</v>
      </c>
      <c r="N109" s="18">
        <v>0</v>
      </c>
      <c r="O109" s="18">
        <v>0</v>
      </c>
      <c r="P109" s="25"/>
    </row>
    <row r="110" spans="1:16" s="27" customFormat="1" ht="12.75">
      <c r="A110" s="25">
        <v>3</v>
      </c>
      <c r="B110" s="25" t="s">
        <v>51</v>
      </c>
      <c r="C110" s="18"/>
      <c r="D110" s="34">
        <v>5</v>
      </c>
      <c r="E110" s="18"/>
      <c r="F110" s="18">
        <f t="shared" si="7"/>
        <v>3</v>
      </c>
      <c r="G110" s="18">
        <v>3</v>
      </c>
      <c r="H110" s="18"/>
      <c r="I110" s="18">
        <v>30</v>
      </c>
      <c r="J110" s="18">
        <v>15</v>
      </c>
      <c r="K110" s="18">
        <v>15</v>
      </c>
      <c r="L110" s="18">
        <v>0</v>
      </c>
      <c r="M110" s="18">
        <v>0</v>
      </c>
      <c r="N110" s="18">
        <v>0</v>
      </c>
      <c r="O110" s="18">
        <v>0</v>
      </c>
      <c r="P110" s="25"/>
    </row>
    <row r="111" spans="1:16" s="27" customFormat="1" ht="12.75">
      <c r="A111" s="25">
        <v>4</v>
      </c>
      <c r="B111" s="25" t="s">
        <v>52</v>
      </c>
      <c r="C111" s="18"/>
      <c r="D111" s="18">
        <v>6</v>
      </c>
      <c r="E111" s="18"/>
      <c r="F111" s="18">
        <f t="shared" si="7"/>
        <v>3</v>
      </c>
      <c r="G111" s="18"/>
      <c r="H111" s="18">
        <v>3</v>
      </c>
      <c r="I111" s="18">
        <v>30</v>
      </c>
      <c r="J111" s="18">
        <v>0</v>
      </c>
      <c r="K111" s="18">
        <v>0</v>
      </c>
      <c r="L111" s="18">
        <v>0</v>
      </c>
      <c r="M111" s="18">
        <v>15</v>
      </c>
      <c r="N111" s="18">
        <v>15</v>
      </c>
      <c r="O111" s="18">
        <v>0</v>
      </c>
      <c r="P111" s="25"/>
    </row>
    <row r="112" spans="1:16" s="27" customFormat="1" ht="12.75">
      <c r="A112" s="25">
        <v>5</v>
      </c>
      <c r="B112" s="25" t="s">
        <v>27</v>
      </c>
      <c r="C112" s="18"/>
      <c r="D112" s="18">
        <v>6</v>
      </c>
      <c r="E112" s="18"/>
      <c r="F112" s="18">
        <f t="shared" si="7"/>
        <v>3</v>
      </c>
      <c r="G112" s="18"/>
      <c r="H112" s="18">
        <v>3</v>
      </c>
      <c r="I112" s="18">
        <v>30</v>
      </c>
      <c r="J112" s="18">
        <v>0</v>
      </c>
      <c r="K112" s="18">
        <v>0</v>
      </c>
      <c r="L112" s="18">
        <v>0</v>
      </c>
      <c r="M112" s="18">
        <v>15</v>
      </c>
      <c r="N112" s="18">
        <v>0</v>
      </c>
      <c r="O112" s="18">
        <v>15</v>
      </c>
      <c r="P112" s="25"/>
    </row>
    <row r="113" spans="1:16" s="121" customFormat="1" ht="12.75">
      <c r="A113" s="118">
        <v>6</v>
      </c>
      <c r="B113" s="118" t="s">
        <v>116</v>
      </c>
      <c r="C113" s="119"/>
      <c r="D113" s="119">
        <v>6</v>
      </c>
      <c r="E113" s="119"/>
      <c r="F113" s="119">
        <f t="shared" si="7"/>
        <v>3</v>
      </c>
      <c r="G113" s="119"/>
      <c r="H113" s="119">
        <v>3</v>
      </c>
      <c r="I113" s="119">
        <v>40</v>
      </c>
      <c r="J113" s="120">
        <v>0</v>
      </c>
      <c r="K113" s="120">
        <v>0</v>
      </c>
      <c r="L113" s="120">
        <v>0</v>
      </c>
      <c r="M113" s="120">
        <v>10</v>
      </c>
      <c r="N113" s="120">
        <v>0</v>
      </c>
      <c r="O113" s="120">
        <v>30</v>
      </c>
      <c r="P113" s="118" t="s">
        <v>169</v>
      </c>
    </row>
    <row r="114" spans="1:16" s="1" customFormat="1" ht="12.75">
      <c r="A114" s="3">
        <v>7</v>
      </c>
      <c r="B114" s="3" t="s">
        <v>24</v>
      </c>
      <c r="C114" s="4"/>
      <c r="D114" s="4">
        <v>5</v>
      </c>
      <c r="E114" s="4"/>
      <c r="F114" s="18">
        <f t="shared" si="7"/>
        <v>2</v>
      </c>
      <c r="G114" s="4">
        <v>2</v>
      </c>
      <c r="H114" s="4"/>
      <c r="I114" s="4">
        <v>28</v>
      </c>
      <c r="J114" s="2">
        <v>10</v>
      </c>
      <c r="K114" s="2">
        <v>0</v>
      </c>
      <c r="L114" s="2">
        <v>18</v>
      </c>
      <c r="M114" s="2">
        <v>0</v>
      </c>
      <c r="N114" s="2">
        <v>0</v>
      </c>
      <c r="O114" s="2">
        <v>0</v>
      </c>
      <c r="P114" s="3"/>
    </row>
    <row r="115" spans="1:16" s="1" customFormat="1" ht="12.75">
      <c r="A115" s="3">
        <v>8</v>
      </c>
      <c r="B115" s="3" t="s">
        <v>62</v>
      </c>
      <c r="C115" s="2"/>
      <c r="D115" s="4">
        <v>5</v>
      </c>
      <c r="E115" s="2"/>
      <c r="F115" s="18">
        <f t="shared" si="7"/>
        <v>1</v>
      </c>
      <c r="G115" s="2">
        <v>1</v>
      </c>
      <c r="H115" s="2"/>
      <c r="I115" s="2">
        <v>13</v>
      </c>
      <c r="J115" s="2">
        <v>3</v>
      </c>
      <c r="K115" s="2">
        <v>10</v>
      </c>
      <c r="L115" s="2">
        <v>0</v>
      </c>
      <c r="M115" s="2">
        <v>0</v>
      </c>
      <c r="N115" s="2">
        <v>0</v>
      </c>
      <c r="O115" s="2">
        <v>0</v>
      </c>
      <c r="P115" s="3"/>
    </row>
    <row r="116" spans="1:16" s="1" customFormat="1" ht="12.75">
      <c r="A116" s="3">
        <v>9</v>
      </c>
      <c r="B116" s="3" t="s">
        <v>58</v>
      </c>
      <c r="C116" s="2"/>
      <c r="D116" s="2">
        <v>5</v>
      </c>
      <c r="E116" s="2"/>
      <c r="F116" s="18">
        <f t="shared" si="7"/>
        <v>1</v>
      </c>
      <c r="G116" s="2">
        <v>1</v>
      </c>
      <c r="H116" s="2"/>
      <c r="I116" s="2">
        <v>12</v>
      </c>
      <c r="J116" s="5">
        <v>12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3"/>
    </row>
    <row r="117" spans="1:16" s="1" customFormat="1" ht="12.75">
      <c r="A117" s="3">
        <f>A116+1</f>
        <v>10</v>
      </c>
      <c r="B117" s="3" t="s">
        <v>59</v>
      </c>
      <c r="C117" s="2"/>
      <c r="D117" s="4">
        <v>5</v>
      </c>
      <c r="E117" s="2"/>
      <c r="F117" s="18">
        <f t="shared" si="7"/>
        <v>1</v>
      </c>
      <c r="G117" s="2">
        <v>1</v>
      </c>
      <c r="H117" s="2"/>
      <c r="I117" s="2">
        <v>25</v>
      </c>
      <c r="J117" s="2">
        <v>13</v>
      </c>
      <c r="K117" s="2">
        <v>12</v>
      </c>
      <c r="L117" s="2">
        <v>0</v>
      </c>
      <c r="M117" s="2">
        <v>0</v>
      </c>
      <c r="N117" s="2">
        <v>0</v>
      </c>
      <c r="O117" s="2">
        <v>0</v>
      </c>
      <c r="P117" s="3"/>
    </row>
    <row r="118" spans="1:16" s="1" customFormat="1" ht="12.75">
      <c r="A118" s="3">
        <f>A117+1</f>
        <v>11</v>
      </c>
      <c r="B118" s="6" t="s">
        <v>179</v>
      </c>
      <c r="C118" s="7"/>
      <c r="D118" s="8"/>
      <c r="E118" s="7">
        <v>5</v>
      </c>
      <c r="F118" s="18">
        <f t="shared" si="7"/>
        <v>3</v>
      </c>
      <c r="G118" s="2">
        <v>3</v>
      </c>
      <c r="H118" s="2"/>
      <c r="I118" s="2">
        <v>15</v>
      </c>
      <c r="J118" s="2">
        <v>0</v>
      </c>
      <c r="K118" s="2">
        <v>15</v>
      </c>
      <c r="L118" s="2">
        <v>0</v>
      </c>
      <c r="M118" s="2">
        <v>0</v>
      </c>
      <c r="N118" s="2">
        <v>0</v>
      </c>
      <c r="O118" s="2">
        <v>0</v>
      </c>
      <c r="P118" s="3"/>
    </row>
    <row r="119" spans="1:16" s="1" customFormat="1" ht="12.75">
      <c r="A119" s="3">
        <v>12</v>
      </c>
      <c r="B119" s="6" t="s">
        <v>180</v>
      </c>
      <c r="C119" s="7"/>
      <c r="D119" s="8"/>
      <c r="E119" s="7">
        <v>6</v>
      </c>
      <c r="F119" s="18">
        <f t="shared" si="7"/>
        <v>7</v>
      </c>
      <c r="G119" s="2"/>
      <c r="H119" s="2">
        <v>7</v>
      </c>
      <c r="I119" s="2">
        <v>30</v>
      </c>
      <c r="J119" s="2">
        <v>0</v>
      </c>
      <c r="K119" s="2">
        <v>0</v>
      </c>
      <c r="L119" s="2">
        <v>0</v>
      </c>
      <c r="M119" s="2">
        <v>0</v>
      </c>
      <c r="N119" s="2">
        <v>30</v>
      </c>
      <c r="O119" s="2">
        <v>0</v>
      </c>
      <c r="P119" s="3"/>
    </row>
    <row r="120" spans="1:16" s="1" customFormat="1" ht="12.75">
      <c r="A120" s="3">
        <v>13</v>
      </c>
      <c r="B120" s="6" t="s">
        <v>47</v>
      </c>
      <c r="C120" s="7"/>
      <c r="D120" s="8">
        <v>5</v>
      </c>
      <c r="E120" s="7"/>
      <c r="F120" s="18">
        <f t="shared" si="7"/>
        <v>1</v>
      </c>
      <c r="G120" s="2">
        <v>1</v>
      </c>
      <c r="H120" s="2"/>
      <c r="I120" s="2">
        <v>15</v>
      </c>
      <c r="J120" s="2">
        <v>15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3"/>
    </row>
    <row r="121" spans="1:16" s="1" customFormat="1" ht="12.75">
      <c r="A121" s="3">
        <v>14</v>
      </c>
      <c r="B121" s="6" t="s">
        <v>48</v>
      </c>
      <c r="C121" s="7">
        <v>5</v>
      </c>
      <c r="D121" s="8">
        <v>5</v>
      </c>
      <c r="E121" s="7"/>
      <c r="F121" s="18">
        <f t="shared" si="7"/>
        <v>1</v>
      </c>
      <c r="G121" s="7">
        <v>1</v>
      </c>
      <c r="H121" s="7"/>
      <c r="I121" s="7">
        <v>28</v>
      </c>
      <c r="J121" s="5">
        <v>18</v>
      </c>
      <c r="K121" s="5">
        <v>10</v>
      </c>
      <c r="L121" s="5">
        <v>0</v>
      </c>
      <c r="M121" s="5">
        <v>0</v>
      </c>
      <c r="N121" s="5">
        <v>0</v>
      </c>
      <c r="O121" s="5">
        <v>0</v>
      </c>
      <c r="P121" s="6"/>
    </row>
    <row r="122" spans="1:16" s="1" customFormat="1" ht="12.75">
      <c r="A122" s="3">
        <v>15</v>
      </c>
      <c r="B122" s="3" t="s">
        <v>57</v>
      </c>
      <c r="C122" s="2"/>
      <c r="D122" s="4">
        <v>5</v>
      </c>
      <c r="E122" s="2"/>
      <c r="F122" s="18">
        <f t="shared" si="7"/>
        <v>3</v>
      </c>
      <c r="G122" s="2">
        <v>3</v>
      </c>
      <c r="H122" s="2"/>
      <c r="I122" s="2">
        <v>30</v>
      </c>
      <c r="J122" s="2">
        <v>15</v>
      </c>
      <c r="K122" s="2">
        <v>0</v>
      </c>
      <c r="L122" s="2">
        <v>15</v>
      </c>
      <c r="M122" s="2">
        <v>0</v>
      </c>
      <c r="N122" s="2">
        <v>0</v>
      </c>
      <c r="O122" s="2">
        <v>0</v>
      </c>
      <c r="P122" s="3"/>
    </row>
    <row r="123" spans="1:16" s="1" customFormat="1" ht="12.75">
      <c r="A123" s="3">
        <v>16</v>
      </c>
      <c r="B123" s="3" t="s">
        <v>53</v>
      </c>
      <c r="C123" s="2">
        <v>6</v>
      </c>
      <c r="D123" s="2">
        <v>6</v>
      </c>
      <c r="E123" s="2"/>
      <c r="F123" s="18">
        <f t="shared" si="7"/>
        <v>2</v>
      </c>
      <c r="G123" s="2"/>
      <c r="H123" s="2">
        <v>2</v>
      </c>
      <c r="I123" s="2">
        <v>25</v>
      </c>
      <c r="J123" s="2">
        <v>0</v>
      </c>
      <c r="K123" s="2">
        <v>0</v>
      </c>
      <c r="L123" s="2">
        <v>0</v>
      </c>
      <c r="M123" s="2">
        <v>13</v>
      </c>
      <c r="N123" s="2">
        <v>12</v>
      </c>
      <c r="O123" s="2">
        <v>0</v>
      </c>
      <c r="P123" s="3"/>
    </row>
    <row r="124" spans="1:16" s="1" customFormat="1" ht="12.75">
      <c r="A124" s="3">
        <v>17</v>
      </c>
      <c r="B124" s="3" t="s">
        <v>25</v>
      </c>
      <c r="C124" s="2">
        <v>6</v>
      </c>
      <c r="D124" s="2">
        <v>6</v>
      </c>
      <c r="E124" s="2"/>
      <c r="F124" s="18">
        <f t="shared" si="7"/>
        <v>1</v>
      </c>
      <c r="G124" s="2"/>
      <c r="H124" s="2">
        <v>1</v>
      </c>
      <c r="I124" s="2">
        <v>30</v>
      </c>
      <c r="J124" s="2">
        <v>0</v>
      </c>
      <c r="K124" s="2">
        <v>0</v>
      </c>
      <c r="L124" s="2">
        <v>0</v>
      </c>
      <c r="M124" s="2">
        <v>15</v>
      </c>
      <c r="N124" s="2">
        <v>15</v>
      </c>
      <c r="O124" s="2">
        <v>0</v>
      </c>
      <c r="P124" s="9"/>
    </row>
    <row r="125" spans="1:16" s="1" customFormat="1" ht="12.75">
      <c r="A125" s="3">
        <v>18</v>
      </c>
      <c r="B125" s="3" t="s">
        <v>54</v>
      </c>
      <c r="C125" s="4"/>
      <c r="D125" s="4">
        <v>6</v>
      </c>
      <c r="E125" s="4"/>
      <c r="F125" s="18">
        <f t="shared" si="7"/>
        <v>1</v>
      </c>
      <c r="G125" s="4"/>
      <c r="H125" s="4">
        <v>1</v>
      </c>
      <c r="I125" s="4">
        <v>15</v>
      </c>
      <c r="J125" s="2">
        <v>0</v>
      </c>
      <c r="K125" s="2">
        <v>0</v>
      </c>
      <c r="L125" s="2">
        <v>0</v>
      </c>
      <c r="M125" s="2">
        <v>15</v>
      </c>
      <c r="N125" s="2">
        <v>0</v>
      </c>
      <c r="O125" s="2">
        <v>0</v>
      </c>
      <c r="P125" s="3"/>
    </row>
    <row r="126" spans="1:16" s="1" customFormat="1" ht="12.75">
      <c r="A126" s="3">
        <v>19</v>
      </c>
      <c r="B126" s="3" t="s">
        <v>55</v>
      </c>
      <c r="C126" s="2">
        <v>6</v>
      </c>
      <c r="D126" s="2"/>
      <c r="E126" s="2"/>
      <c r="F126" s="18">
        <f t="shared" si="7"/>
        <v>1</v>
      </c>
      <c r="G126" s="2"/>
      <c r="H126" s="2">
        <v>1</v>
      </c>
      <c r="I126" s="2">
        <v>15</v>
      </c>
      <c r="J126" s="5">
        <v>0</v>
      </c>
      <c r="K126" s="5">
        <v>0</v>
      </c>
      <c r="L126" s="5">
        <v>0</v>
      </c>
      <c r="M126" s="5">
        <v>15</v>
      </c>
      <c r="N126" s="5">
        <v>0</v>
      </c>
      <c r="O126" s="5">
        <v>0</v>
      </c>
      <c r="P126" s="3"/>
    </row>
    <row r="127" spans="1:16" ht="12.75">
      <c r="A127" s="3"/>
      <c r="B127" s="37" t="s">
        <v>65</v>
      </c>
      <c r="C127" s="2"/>
      <c r="D127" s="2"/>
      <c r="E127" s="2"/>
      <c r="F127" s="18"/>
      <c r="G127" s="2"/>
      <c r="H127" s="2"/>
      <c r="I127" s="2"/>
      <c r="J127" s="2"/>
      <c r="K127" s="2"/>
      <c r="L127" s="2"/>
      <c r="M127" s="2"/>
      <c r="N127" s="2"/>
      <c r="O127" s="2"/>
      <c r="P127" s="3"/>
    </row>
    <row r="128" spans="1:16" s="1" customFormat="1" ht="25.5">
      <c r="A128" s="101">
        <v>20</v>
      </c>
      <c r="B128" s="46" t="s">
        <v>100</v>
      </c>
      <c r="C128" s="61"/>
      <c r="D128" s="61">
        <v>5</v>
      </c>
      <c r="E128" s="61"/>
      <c r="F128" s="61">
        <f aca="true" t="shared" si="8" ref="F128:F134">G128+H128</f>
        <v>1</v>
      </c>
      <c r="G128" s="61">
        <v>1</v>
      </c>
      <c r="H128" s="61"/>
      <c r="I128" s="61">
        <v>30</v>
      </c>
      <c r="J128" s="61">
        <v>15</v>
      </c>
      <c r="K128" s="61">
        <v>15</v>
      </c>
      <c r="L128" s="61">
        <v>0</v>
      </c>
      <c r="M128" s="61">
        <v>0</v>
      </c>
      <c r="N128" s="61">
        <v>0</v>
      </c>
      <c r="O128" s="61">
        <v>0</v>
      </c>
      <c r="P128" s="3"/>
    </row>
    <row r="129" spans="1:16" s="1" customFormat="1" ht="12.75">
      <c r="A129" s="3">
        <v>21</v>
      </c>
      <c r="B129" s="3" t="s">
        <v>101</v>
      </c>
      <c r="C129" s="2">
        <v>5</v>
      </c>
      <c r="D129" s="2">
        <v>5</v>
      </c>
      <c r="E129" s="2"/>
      <c r="F129" s="2">
        <f t="shared" si="8"/>
        <v>3</v>
      </c>
      <c r="G129" s="2">
        <v>3</v>
      </c>
      <c r="H129" s="2"/>
      <c r="I129" s="2">
        <v>45</v>
      </c>
      <c r="J129" s="2">
        <v>15</v>
      </c>
      <c r="K129" s="2">
        <v>15</v>
      </c>
      <c r="L129" s="2">
        <v>15</v>
      </c>
      <c r="M129" s="2">
        <v>0</v>
      </c>
      <c r="N129" s="2">
        <v>0</v>
      </c>
      <c r="O129" s="2">
        <v>0</v>
      </c>
      <c r="P129" s="3"/>
    </row>
    <row r="130" spans="1:16" s="1" customFormat="1" ht="12.75">
      <c r="A130" s="118">
        <v>22</v>
      </c>
      <c r="B130" s="118" t="s">
        <v>102</v>
      </c>
      <c r="C130" s="119"/>
      <c r="D130" s="119">
        <v>5</v>
      </c>
      <c r="E130" s="119"/>
      <c r="F130" s="119">
        <f t="shared" si="8"/>
        <v>2</v>
      </c>
      <c r="G130" s="119">
        <v>2</v>
      </c>
      <c r="H130" s="119"/>
      <c r="I130" s="119">
        <v>30</v>
      </c>
      <c r="J130" s="119">
        <v>15</v>
      </c>
      <c r="K130" s="119">
        <v>0</v>
      </c>
      <c r="L130" s="119">
        <v>15</v>
      </c>
      <c r="M130" s="119">
        <v>0</v>
      </c>
      <c r="N130" s="119">
        <v>0</v>
      </c>
      <c r="O130" s="119">
        <v>0</v>
      </c>
      <c r="P130" s="118" t="s">
        <v>169</v>
      </c>
    </row>
    <row r="131" spans="1:16" s="1" customFormat="1" ht="12.75">
      <c r="A131" s="118">
        <v>23</v>
      </c>
      <c r="B131" s="118" t="s">
        <v>103</v>
      </c>
      <c r="C131" s="119"/>
      <c r="D131" s="119">
        <v>5</v>
      </c>
      <c r="E131" s="119"/>
      <c r="F131" s="119">
        <f t="shared" si="8"/>
        <v>2</v>
      </c>
      <c r="G131" s="119">
        <v>2</v>
      </c>
      <c r="H131" s="119"/>
      <c r="I131" s="119">
        <v>45</v>
      </c>
      <c r="J131" s="119">
        <v>0</v>
      </c>
      <c r="K131" s="119">
        <v>35</v>
      </c>
      <c r="L131" s="119">
        <v>10</v>
      </c>
      <c r="M131" s="119">
        <v>0</v>
      </c>
      <c r="N131" s="119">
        <v>0</v>
      </c>
      <c r="O131" s="119">
        <v>0</v>
      </c>
      <c r="P131" s="118" t="s">
        <v>169</v>
      </c>
    </row>
    <row r="132" spans="1:16" s="1" customFormat="1" ht="12.75">
      <c r="A132" s="3">
        <v>24</v>
      </c>
      <c r="B132" s="3" t="s">
        <v>104</v>
      </c>
      <c r="C132" s="2"/>
      <c r="D132" s="2">
        <v>6</v>
      </c>
      <c r="E132" s="2"/>
      <c r="F132" s="2">
        <f t="shared" si="8"/>
        <v>3</v>
      </c>
      <c r="G132" s="2"/>
      <c r="H132" s="2">
        <v>3</v>
      </c>
      <c r="I132" s="2">
        <v>30</v>
      </c>
      <c r="J132" s="2">
        <v>0</v>
      </c>
      <c r="K132" s="2">
        <v>0</v>
      </c>
      <c r="L132" s="2">
        <v>0</v>
      </c>
      <c r="M132" s="2">
        <v>15</v>
      </c>
      <c r="N132" s="2">
        <v>15</v>
      </c>
      <c r="O132" s="2">
        <v>0</v>
      </c>
      <c r="P132" s="3"/>
    </row>
    <row r="133" spans="1:16" s="1" customFormat="1" ht="12.75">
      <c r="A133" s="3">
        <v>25</v>
      </c>
      <c r="B133" s="3" t="s">
        <v>105</v>
      </c>
      <c r="C133" s="2">
        <v>6</v>
      </c>
      <c r="D133" s="2">
        <v>6</v>
      </c>
      <c r="E133" s="2"/>
      <c r="F133" s="2">
        <f t="shared" si="8"/>
        <v>4</v>
      </c>
      <c r="G133" s="2"/>
      <c r="H133" s="2">
        <v>4</v>
      </c>
      <c r="I133" s="2">
        <v>30</v>
      </c>
      <c r="J133" s="2">
        <v>0</v>
      </c>
      <c r="K133" s="2">
        <v>0</v>
      </c>
      <c r="L133" s="2">
        <v>0</v>
      </c>
      <c r="M133" s="2">
        <v>15</v>
      </c>
      <c r="N133" s="2">
        <v>15</v>
      </c>
      <c r="O133" s="2">
        <v>0</v>
      </c>
      <c r="P133" s="3"/>
    </row>
    <row r="134" spans="1:16" s="1" customFormat="1" ht="12.75">
      <c r="A134" s="3">
        <v>26</v>
      </c>
      <c r="B134" s="3" t="s">
        <v>49</v>
      </c>
      <c r="C134" s="2"/>
      <c r="D134" s="2">
        <v>6</v>
      </c>
      <c r="E134" s="2"/>
      <c r="F134" s="2">
        <f t="shared" si="8"/>
        <v>2</v>
      </c>
      <c r="G134" s="2"/>
      <c r="H134" s="2">
        <v>2</v>
      </c>
      <c r="I134" s="2">
        <v>15</v>
      </c>
      <c r="J134" s="2">
        <v>0</v>
      </c>
      <c r="K134" s="2">
        <v>0</v>
      </c>
      <c r="L134" s="2">
        <v>0</v>
      </c>
      <c r="M134" s="2">
        <v>15</v>
      </c>
      <c r="N134" s="2">
        <v>0</v>
      </c>
      <c r="O134" s="2">
        <v>0</v>
      </c>
      <c r="P134" s="3"/>
    </row>
    <row r="135" spans="1:16" s="14" customFormat="1" ht="12.75">
      <c r="A135" s="12"/>
      <c r="B135" s="12" t="s">
        <v>17</v>
      </c>
      <c r="C135" s="13">
        <f>COUNT(C108:C134)</f>
        <v>8</v>
      </c>
      <c r="D135" s="12"/>
      <c r="E135" s="12"/>
      <c r="F135" s="13">
        <f aca="true" t="shared" si="9" ref="F135:O135">SUM(F108:F134)</f>
        <v>60</v>
      </c>
      <c r="G135" s="13">
        <f t="shared" si="9"/>
        <v>30</v>
      </c>
      <c r="H135" s="13">
        <f t="shared" si="9"/>
        <v>30</v>
      </c>
      <c r="I135" s="13">
        <f t="shared" si="9"/>
        <v>696</v>
      </c>
      <c r="J135" s="13">
        <f t="shared" si="9"/>
        <v>176</v>
      </c>
      <c r="K135" s="13">
        <f t="shared" si="9"/>
        <v>157</v>
      </c>
      <c r="L135" s="13">
        <f t="shared" si="9"/>
        <v>73</v>
      </c>
      <c r="M135" s="13">
        <f t="shared" si="9"/>
        <v>143</v>
      </c>
      <c r="N135" s="13">
        <f t="shared" si="9"/>
        <v>102</v>
      </c>
      <c r="O135" s="13">
        <f t="shared" si="9"/>
        <v>45</v>
      </c>
      <c r="P135" s="12"/>
    </row>
    <row r="136" spans="2:16" s="16" customFormat="1" ht="12.75">
      <c r="B136" s="16" t="s">
        <v>60</v>
      </c>
      <c r="J136" s="145">
        <f>SUM(J135:L135)</f>
        <v>406</v>
      </c>
      <c r="K136" s="145"/>
      <c r="L136" s="145"/>
      <c r="M136" s="145">
        <f>SUM(M135:O135)</f>
        <v>290</v>
      </c>
      <c r="N136" s="145"/>
      <c r="O136" s="145"/>
      <c r="P136" s="15"/>
    </row>
    <row r="137" spans="2:16" s="16" customFormat="1" ht="12.75">
      <c r="B137" s="10" t="s">
        <v>164</v>
      </c>
      <c r="J137" s="48"/>
      <c r="K137" s="48"/>
      <c r="L137" s="48"/>
      <c r="M137" s="48"/>
      <c r="N137" s="48"/>
      <c r="O137" s="48"/>
      <c r="P137" s="15"/>
    </row>
    <row r="138" spans="2:16" s="16" customFormat="1" ht="12.75">
      <c r="B138" s="10"/>
      <c r="J138" s="48"/>
      <c r="K138" s="48"/>
      <c r="L138" s="48"/>
      <c r="M138" s="48"/>
      <c r="N138" s="48"/>
      <c r="O138" s="48"/>
      <c r="P138" s="15"/>
    </row>
    <row r="139" spans="2:8" ht="12.75">
      <c r="B139" s="79" t="s">
        <v>136</v>
      </c>
      <c r="C139" s="78"/>
      <c r="D139" s="78"/>
      <c r="E139" s="78"/>
      <c r="F139" s="81">
        <f>SUM(F108:F126)</f>
        <v>43</v>
      </c>
      <c r="G139" s="81">
        <f>SUM(G108:G126)</f>
        <v>22</v>
      </c>
      <c r="H139" s="81">
        <f>SUM(H108:H126)</f>
        <v>21</v>
      </c>
    </row>
    <row r="140" spans="1:16" ht="12.75">
      <c r="A140" s="1"/>
      <c r="B140" s="79" t="s">
        <v>138</v>
      </c>
      <c r="C140" s="78"/>
      <c r="D140" s="78"/>
      <c r="E140" s="78"/>
      <c r="F140" s="81">
        <f>SUM(F128:F134)</f>
        <v>17</v>
      </c>
      <c r="G140" s="81">
        <f>SUM(G128:G134)</f>
        <v>8</v>
      </c>
      <c r="H140" s="81">
        <f>SUM(H128:H134)</f>
        <v>9</v>
      </c>
      <c r="I140" s="59"/>
      <c r="J140" s="59"/>
      <c r="K140" s="49"/>
      <c r="L140" s="49"/>
      <c r="M140" s="49"/>
      <c r="N140" s="49"/>
      <c r="O140" s="11"/>
      <c r="P140" s="10"/>
    </row>
    <row r="141" spans="1:16" ht="12.75">
      <c r="A141" s="1"/>
      <c r="B141" s="1"/>
      <c r="C141" s="78"/>
      <c r="D141" s="78"/>
      <c r="E141" s="78"/>
      <c r="F141" s="14"/>
      <c r="G141" s="14"/>
      <c r="H141" s="14"/>
      <c r="I141" s="56"/>
      <c r="J141" s="56"/>
      <c r="K141" s="49"/>
      <c r="L141" s="49"/>
      <c r="M141" s="49"/>
      <c r="N141" s="49"/>
      <c r="O141" s="11"/>
      <c r="P141" s="10"/>
    </row>
    <row r="142" spans="2:5" ht="12.75">
      <c r="B142" s="143"/>
      <c r="C142" s="144"/>
      <c r="D142" s="144"/>
      <c r="E142" s="144"/>
    </row>
    <row r="143" spans="2:15" s="24" customFormat="1" ht="12.75">
      <c r="B143" s="117" t="s">
        <v>181</v>
      </c>
      <c r="C143" s="116"/>
      <c r="D143" s="116"/>
      <c r="E143" s="116"/>
      <c r="F143" s="116">
        <f>F113+F130+F131</f>
        <v>7</v>
      </c>
      <c r="G143" s="116">
        <f aca="true" t="shared" si="10" ref="G143:O143">G113+G130+G131</f>
        <v>4</v>
      </c>
      <c r="H143" s="116">
        <f t="shared" si="10"/>
        <v>3</v>
      </c>
      <c r="I143" s="116">
        <f t="shared" si="10"/>
        <v>115</v>
      </c>
      <c r="J143" s="116">
        <f t="shared" si="10"/>
        <v>15</v>
      </c>
      <c r="K143" s="116">
        <f t="shared" si="10"/>
        <v>35</v>
      </c>
      <c r="L143" s="116">
        <f t="shared" si="10"/>
        <v>25</v>
      </c>
      <c r="M143" s="116">
        <f t="shared" si="10"/>
        <v>10</v>
      </c>
      <c r="N143" s="116">
        <f t="shared" si="10"/>
        <v>0</v>
      </c>
      <c r="O143" s="116">
        <f t="shared" si="10"/>
        <v>30</v>
      </c>
    </row>
    <row r="144" s="24" customFormat="1" ht="12.75"/>
    <row r="145" s="24" customFormat="1" ht="12.75"/>
    <row r="146" s="24" customFormat="1" ht="12.75"/>
    <row r="147" spans="2:6" s="24" customFormat="1" ht="12.75">
      <c r="B147" s="82" t="s">
        <v>125</v>
      </c>
      <c r="C147" s="14"/>
      <c r="D147" s="14"/>
      <c r="E147" s="14"/>
      <c r="F147" s="14">
        <f>F148+F149</f>
        <v>180</v>
      </c>
    </row>
    <row r="148" spans="2:6" s="24" customFormat="1" ht="12.75">
      <c r="B148" s="77" t="s">
        <v>139</v>
      </c>
      <c r="C148" s="14"/>
      <c r="D148" s="14"/>
      <c r="E148" s="14"/>
      <c r="F148" s="14">
        <f>F30+F88+F139</f>
        <v>145</v>
      </c>
    </row>
    <row r="149" spans="2:6" s="24" customFormat="1" ht="12.75">
      <c r="B149" s="77" t="s">
        <v>140</v>
      </c>
      <c r="C149" s="14"/>
      <c r="D149" s="14"/>
      <c r="E149" s="14"/>
      <c r="F149" s="14">
        <f>F89+F140</f>
        <v>35</v>
      </c>
    </row>
    <row r="150" spans="2:6" s="24" customFormat="1" ht="12.75">
      <c r="B150" s="77"/>
      <c r="C150" s="14"/>
      <c r="D150" s="14"/>
      <c r="E150" s="14"/>
      <c r="F150" s="14"/>
    </row>
    <row r="151" spans="2:6" s="24" customFormat="1" ht="12.75">
      <c r="B151" s="77"/>
      <c r="C151" s="14"/>
      <c r="D151" s="14"/>
      <c r="E151" s="14"/>
      <c r="F151" s="14"/>
    </row>
    <row r="152" spans="2:6" s="24" customFormat="1" ht="12.75">
      <c r="B152" s="77"/>
      <c r="C152" s="14"/>
      <c r="D152" s="27"/>
      <c r="E152" s="14"/>
      <c r="F152" s="14"/>
    </row>
    <row r="153" spans="4:5" ht="12.75">
      <c r="D153" s="94"/>
      <c r="E153" s="94"/>
    </row>
    <row r="154" spans="4:6" ht="12.75">
      <c r="D154" s="94"/>
      <c r="E154" s="94"/>
      <c r="F154" t="s">
        <v>56</v>
      </c>
    </row>
    <row r="155" spans="2:16" s="32" customFormat="1" ht="12.75">
      <c r="B155" s="113" t="s">
        <v>153</v>
      </c>
      <c r="C155" s="114"/>
      <c r="D155" s="114"/>
      <c r="E155" s="114"/>
      <c r="F155" s="114">
        <f>+F33+F91</f>
        <v>46</v>
      </c>
      <c r="G155" s="114">
        <f aca="true" t="shared" si="11" ref="G155:O155">+G33+G91</f>
        <v>33</v>
      </c>
      <c r="H155" s="114">
        <f t="shared" si="11"/>
        <v>13</v>
      </c>
      <c r="I155" s="114">
        <f t="shared" si="11"/>
        <v>374</v>
      </c>
      <c r="J155" s="114">
        <f t="shared" si="11"/>
        <v>135</v>
      </c>
      <c r="K155" s="114">
        <f t="shared" si="11"/>
        <v>125</v>
      </c>
      <c r="L155" s="114">
        <f t="shared" si="11"/>
        <v>20</v>
      </c>
      <c r="M155" s="114">
        <f t="shared" si="11"/>
        <v>79</v>
      </c>
      <c r="N155" s="114">
        <f t="shared" si="11"/>
        <v>15</v>
      </c>
      <c r="O155" s="114">
        <f t="shared" si="11"/>
        <v>0</v>
      </c>
      <c r="P155" s="21"/>
    </row>
    <row r="156" spans="2:15" s="24" customFormat="1" ht="12.75">
      <c r="B156" s="117" t="s">
        <v>181</v>
      </c>
      <c r="C156" s="116"/>
      <c r="D156" s="116"/>
      <c r="E156" s="116"/>
      <c r="F156" s="116">
        <f>+F143</f>
        <v>7</v>
      </c>
      <c r="G156" s="116">
        <f aca="true" t="shared" si="12" ref="G156:O156">+G143</f>
        <v>4</v>
      </c>
      <c r="H156" s="116">
        <f t="shared" si="12"/>
        <v>3</v>
      </c>
      <c r="I156" s="116">
        <f t="shared" si="12"/>
        <v>115</v>
      </c>
      <c r="J156" s="116">
        <f t="shared" si="12"/>
        <v>15</v>
      </c>
      <c r="K156" s="116">
        <f t="shared" si="12"/>
        <v>35</v>
      </c>
      <c r="L156" s="116">
        <f t="shared" si="12"/>
        <v>25</v>
      </c>
      <c r="M156" s="116">
        <f t="shared" si="12"/>
        <v>10</v>
      </c>
      <c r="N156" s="116">
        <f t="shared" si="12"/>
        <v>0</v>
      </c>
      <c r="O156" s="116">
        <f t="shared" si="12"/>
        <v>30</v>
      </c>
    </row>
    <row r="157" s="33" customFormat="1" ht="12.75">
      <c r="P157" s="21"/>
    </row>
    <row r="158" s="33" customFormat="1" ht="12.75"/>
    <row r="159" s="33" customFormat="1" ht="12.75"/>
    <row r="160" s="33" customFormat="1" ht="12.75"/>
    <row r="161" spans="2:15" ht="12.75">
      <c r="B161" s="33"/>
      <c r="D161" s="33"/>
      <c r="E161" s="33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2:16" ht="12.75"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5" spans="2:10" ht="12.75">
      <c r="B165" s="93" t="s">
        <v>152</v>
      </c>
      <c r="C165" s="16"/>
      <c r="D165" s="77" t="s">
        <v>141</v>
      </c>
      <c r="E165" s="16"/>
      <c r="F165" s="16"/>
      <c r="G165" s="16"/>
      <c r="H165" s="16"/>
      <c r="I165" s="77" t="s">
        <v>142</v>
      </c>
      <c r="J165" s="16"/>
    </row>
    <row r="166" spans="2:10" ht="12.75">
      <c r="B166" s="16"/>
      <c r="C166" s="64" t="s">
        <v>63</v>
      </c>
      <c r="D166" s="64" t="s">
        <v>33</v>
      </c>
      <c r="E166" s="36" t="s">
        <v>143</v>
      </c>
      <c r="F166" s="64" t="s">
        <v>33</v>
      </c>
      <c r="G166" s="64"/>
      <c r="H166" s="64"/>
      <c r="I166" s="36" t="s">
        <v>143</v>
      </c>
      <c r="J166" s="64" t="s">
        <v>33</v>
      </c>
    </row>
    <row r="167" spans="2:10" ht="12.75">
      <c r="B167" s="48" t="s">
        <v>66</v>
      </c>
      <c r="C167" s="16">
        <f>+E167+I167</f>
        <v>899</v>
      </c>
      <c r="D167" s="51">
        <f>+C167/C$170</f>
        <v>0.4495</v>
      </c>
      <c r="E167" s="16">
        <f>SUM(J12:J26)+SUM(M12:M26)+SUM(J53:J72)+SUM(M53:M72)+SUM(J108:J126)+SUM(M108:M126)</f>
        <v>674</v>
      </c>
      <c r="F167" s="51">
        <f>+E167/E$170</f>
        <v>0.43483870967741933</v>
      </c>
      <c r="G167" s="51"/>
      <c r="H167" s="51"/>
      <c r="I167" s="52">
        <f>SUM(J74:J82)+SUM(M74:M82)+SUM(J128:J134)+SUM(M128:M134)</f>
        <v>225</v>
      </c>
      <c r="J167" s="51">
        <f>+I167/I$170</f>
        <v>0.5</v>
      </c>
    </row>
    <row r="168" spans="2:10" ht="12.75">
      <c r="B168" s="48" t="s">
        <v>67</v>
      </c>
      <c r="C168" s="16">
        <f>+E168+I168</f>
        <v>898</v>
      </c>
      <c r="D168" s="51">
        <f>+C168/C$170</f>
        <v>0.449</v>
      </c>
      <c r="E168" s="16">
        <f>SUM(K12:K26)+SUM(N12:N26)+SUM(K53:K72)+SUM(N53:N72)+SUM(K108:K126)+SUM(N108:N126)</f>
        <v>723</v>
      </c>
      <c r="F168" s="51">
        <f>+E168/E$170</f>
        <v>0.4664516129032258</v>
      </c>
      <c r="G168" s="51"/>
      <c r="H168" s="51"/>
      <c r="I168" s="52">
        <f>SUM(K74:K82)+SUM(N74:N82)+SUM(K128:K134)+SUM(N128:N134)</f>
        <v>175</v>
      </c>
      <c r="J168" s="51">
        <f>+I168/I$170</f>
        <v>0.3888888888888889</v>
      </c>
    </row>
    <row r="169" spans="2:10" ht="12.75">
      <c r="B169" s="48" t="s">
        <v>68</v>
      </c>
      <c r="C169" s="16">
        <f>+E169+I169</f>
        <v>203</v>
      </c>
      <c r="D169" s="51">
        <f>+C169/C$170</f>
        <v>0.1015</v>
      </c>
      <c r="E169" s="16">
        <f>SUM(L12:L26)+SUM(O12:O26)+SUM(L53:L72)+SUM(O53:O72)+SUM(L108:L126)+SUM(O108:O126)</f>
        <v>153</v>
      </c>
      <c r="F169" s="51">
        <f>+E169/E$170</f>
        <v>0.09870967741935484</v>
      </c>
      <c r="G169" s="51"/>
      <c r="H169" s="51"/>
      <c r="I169" s="52">
        <f>SUM(L74:L82)+SUM(O74:O82)+SUM(L128:L134)+SUM(O128:O134)</f>
        <v>50</v>
      </c>
      <c r="J169" s="51">
        <f>+I169/I$170</f>
        <v>0.1111111111111111</v>
      </c>
    </row>
    <row r="170" spans="2:10" ht="12.75">
      <c r="B170" s="48" t="s">
        <v>63</v>
      </c>
      <c r="C170" s="16">
        <f>+E170+I170</f>
        <v>2000</v>
      </c>
      <c r="D170" s="51">
        <f>+C170/C$170</f>
        <v>1</v>
      </c>
      <c r="E170" s="16">
        <f>SUM(E167:E169)</f>
        <v>1550</v>
      </c>
      <c r="F170" s="51">
        <f>+E170/E$170</f>
        <v>1</v>
      </c>
      <c r="G170" s="51"/>
      <c r="H170" s="51"/>
      <c r="I170" s="52">
        <f>SUM(I167:I169)</f>
        <v>450</v>
      </c>
      <c r="J170" s="51">
        <f>+I170/I$170</f>
        <v>1</v>
      </c>
    </row>
    <row r="174" spans="3:4" ht="12.75">
      <c r="C174" s="67" t="s">
        <v>56</v>
      </c>
      <c r="D174" s="67" t="s">
        <v>33</v>
      </c>
    </row>
    <row r="175" spans="1:4" ht="12.75">
      <c r="A175" s="1"/>
      <c r="B175" s="14" t="s">
        <v>120</v>
      </c>
      <c r="C175" s="83">
        <f>+SUM(C176:C181)</f>
        <v>67</v>
      </c>
      <c r="D175" s="84">
        <f>(C175/180)*100</f>
        <v>37.22222222222222</v>
      </c>
    </row>
    <row r="176" spans="2:3" ht="12.75">
      <c r="B176" s="86" t="s">
        <v>111</v>
      </c>
      <c r="C176">
        <v>16</v>
      </c>
    </row>
    <row r="177" spans="2:3" ht="12.75">
      <c r="B177" s="86" t="s">
        <v>182</v>
      </c>
      <c r="C177">
        <v>10</v>
      </c>
    </row>
    <row r="178" spans="2:3" ht="12.75">
      <c r="B178" s="86" t="s">
        <v>123</v>
      </c>
      <c r="C178">
        <v>1</v>
      </c>
    </row>
    <row r="179" spans="2:3" ht="12.75">
      <c r="B179" s="86" t="s">
        <v>146</v>
      </c>
      <c r="C179">
        <v>35</v>
      </c>
    </row>
    <row r="180" spans="2:3" ht="12.75">
      <c r="B180" s="86" t="s">
        <v>21</v>
      </c>
      <c r="C180">
        <v>2</v>
      </c>
    </row>
    <row r="181" spans="2:3" ht="12.75">
      <c r="B181" s="86" t="s">
        <v>160</v>
      </c>
      <c r="C181">
        <v>3</v>
      </c>
    </row>
    <row r="183" ht="28.5">
      <c r="B183" s="96" t="s">
        <v>154</v>
      </c>
    </row>
    <row r="184" spans="1:3" ht="45">
      <c r="A184" s="97"/>
      <c r="B184" s="98" t="s">
        <v>155</v>
      </c>
      <c r="C184" s="99">
        <v>180</v>
      </c>
    </row>
    <row r="185" spans="1:3" ht="15">
      <c r="A185" s="97"/>
      <c r="B185" s="100" t="s">
        <v>156</v>
      </c>
      <c r="C185" s="123">
        <v>46</v>
      </c>
    </row>
    <row r="186" spans="1:3" ht="30">
      <c r="A186" s="97"/>
      <c r="B186" s="100" t="s">
        <v>157</v>
      </c>
      <c r="C186" s="123">
        <v>7</v>
      </c>
    </row>
    <row r="187" spans="1:3" ht="75">
      <c r="A187" s="97"/>
      <c r="B187" s="100" t="s">
        <v>158</v>
      </c>
      <c r="C187" s="123">
        <v>0</v>
      </c>
    </row>
    <row r="188" spans="2:3" ht="45">
      <c r="B188" s="100" t="s">
        <v>159</v>
      </c>
      <c r="C188" s="124">
        <v>2</v>
      </c>
    </row>
  </sheetData>
  <sheetProtection/>
  <mergeCells count="53">
    <mergeCell ref="B142:E142"/>
    <mergeCell ref="A105:A107"/>
    <mergeCell ref="B105:B107"/>
    <mergeCell ref="C105:E105"/>
    <mergeCell ref="I84:K84"/>
    <mergeCell ref="J106:L106"/>
    <mergeCell ref="J136:L136"/>
    <mergeCell ref="I106:I107"/>
    <mergeCell ref="F105:H105"/>
    <mergeCell ref="G106:G107"/>
    <mergeCell ref="M136:O136"/>
    <mergeCell ref="I105:O105"/>
    <mergeCell ref="P50:P52"/>
    <mergeCell ref="F51:F52"/>
    <mergeCell ref="J51:L51"/>
    <mergeCell ref="M51:O51"/>
    <mergeCell ref="P105:P107"/>
    <mergeCell ref="F106:F107"/>
    <mergeCell ref="M106:O106"/>
    <mergeCell ref="L84:N84"/>
    <mergeCell ref="A50:A52"/>
    <mergeCell ref="B50:B52"/>
    <mergeCell ref="C50:E50"/>
    <mergeCell ref="I50:O50"/>
    <mergeCell ref="J28:L28"/>
    <mergeCell ref="M28:O28"/>
    <mergeCell ref="B32:E32"/>
    <mergeCell ref="C51:C52"/>
    <mergeCell ref="D51:D52"/>
    <mergeCell ref="G51:G52"/>
    <mergeCell ref="A9:A11"/>
    <mergeCell ref="B9:B11"/>
    <mergeCell ref="C9:E9"/>
    <mergeCell ref="I9:O9"/>
    <mergeCell ref="D10:D11"/>
    <mergeCell ref="C10:C11"/>
    <mergeCell ref="E10:E11"/>
    <mergeCell ref="H106:H107"/>
    <mergeCell ref="E106:E107"/>
    <mergeCell ref="D106:D107"/>
    <mergeCell ref="C106:C107"/>
    <mergeCell ref="P9:P11"/>
    <mergeCell ref="F10:F11"/>
    <mergeCell ref="J10:L10"/>
    <mergeCell ref="M10:O10"/>
    <mergeCell ref="E51:E52"/>
    <mergeCell ref="H51:H52"/>
    <mergeCell ref="I51:I52"/>
    <mergeCell ref="F50:H50"/>
    <mergeCell ref="F9:H9"/>
    <mergeCell ref="I10:I11"/>
    <mergeCell ref="H10:H11"/>
    <mergeCell ref="G10:G1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76" r:id="rId1"/>
  <rowBreaks count="3" manualBreakCount="3">
    <brk id="42" min="2" max="15" man="1"/>
    <brk id="98" max="255" man="1"/>
    <brk id="1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2"/>
  <sheetViews>
    <sheetView view="pageBreakPreview" zoomScaleSheetLayoutView="100" zoomScalePageLayoutView="0" workbookViewId="0" topLeftCell="A149">
      <selection activeCell="F165" sqref="F165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4" width="7.25390625" style="0" customWidth="1"/>
    <col min="5" max="5" width="8.00390625" style="0" customWidth="1"/>
    <col min="6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0.625" style="0" customWidth="1"/>
    <col min="17" max="17" width="10.25390625" style="0" bestFit="1" customWidth="1"/>
  </cols>
  <sheetData>
    <row r="1" spans="1:10" s="63" customFormat="1" ht="15.75">
      <c r="A1" s="63" t="s">
        <v>183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2:9" ht="12.75">
      <c r="B2" s="16" t="s">
        <v>184</v>
      </c>
      <c r="C2" s="16"/>
      <c r="D2" s="16"/>
      <c r="E2" s="16"/>
      <c r="F2" s="16"/>
      <c r="G2" s="16"/>
      <c r="H2" s="16"/>
      <c r="I2" s="16"/>
    </row>
    <row r="3" spans="2:13" ht="12.75">
      <c r="B3" s="16" t="s">
        <v>124</v>
      </c>
      <c r="D3" s="16"/>
      <c r="E3" s="21" t="s">
        <v>28</v>
      </c>
      <c r="F3" s="21" t="s">
        <v>0</v>
      </c>
      <c r="G3" s="21"/>
      <c r="H3" s="21"/>
      <c r="I3" s="21"/>
      <c r="J3" s="16"/>
      <c r="K3" s="16"/>
      <c r="L3" s="16"/>
      <c r="M3" s="16"/>
    </row>
    <row r="4" spans="2:13" ht="12.75">
      <c r="B4" t="s">
        <v>171</v>
      </c>
      <c r="D4" s="16"/>
      <c r="E4" s="50">
        <f>I4/I7</f>
        <v>0.3975694444444444</v>
      </c>
      <c r="F4" s="21" t="s">
        <v>30</v>
      </c>
      <c r="G4" s="21"/>
      <c r="H4" s="21"/>
      <c r="I4" s="21">
        <f>J27+M27</f>
        <v>229</v>
      </c>
      <c r="J4" s="16"/>
      <c r="K4" s="16"/>
      <c r="L4" s="16"/>
      <c r="M4" s="16"/>
    </row>
    <row r="5" spans="2:13" ht="12.75">
      <c r="B5" t="s">
        <v>73</v>
      </c>
      <c r="D5" s="16"/>
      <c r="E5" s="50">
        <f>I5/I7</f>
        <v>0.5503472222222222</v>
      </c>
      <c r="F5" s="21" t="s">
        <v>31</v>
      </c>
      <c r="G5" s="21"/>
      <c r="H5" s="21"/>
      <c r="I5" s="21">
        <f>K27+N27</f>
        <v>317</v>
      </c>
      <c r="J5" s="16"/>
      <c r="K5" s="16"/>
      <c r="L5" s="16"/>
      <c r="M5" s="16"/>
    </row>
    <row r="6" spans="2:13" ht="12.75">
      <c r="B6" t="s">
        <v>1</v>
      </c>
      <c r="D6" s="16"/>
      <c r="E6" s="50">
        <f>I6/I7</f>
        <v>0.052083333333333336</v>
      </c>
      <c r="F6" s="21" t="s">
        <v>32</v>
      </c>
      <c r="G6" s="21"/>
      <c r="H6" s="21"/>
      <c r="I6" s="21">
        <f>L27+O27</f>
        <v>30</v>
      </c>
      <c r="J6" s="16"/>
      <c r="K6" s="16"/>
      <c r="L6" s="16"/>
      <c r="M6" s="16"/>
    </row>
    <row r="7" spans="2:13" ht="12.75">
      <c r="B7" t="s">
        <v>34</v>
      </c>
      <c r="D7" s="16"/>
      <c r="E7" s="50">
        <f>SUM(E4:E6)</f>
        <v>1</v>
      </c>
      <c r="F7" s="21" t="s">
        <v>2</v>
      </c>
      <c r="G7" s="21"/>
      <c r="H7" s="21"/>
      <c r="I7" s="21">
        <f>SUM(I4:I6)</f>
        <v>576</v>
      </c>
      <c r="J7" s="16"/>
      <c r="K7" s="16"/>
      <c r="L7" s="16"/>
      <c r="M7" s="16"/>
    </row>
    <row r="8" spans="2:13" ht="12.75">
      <c r="B8" t="s">
        <v>113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6" ht="12.75" customHeight="1">
      <c r="A9" s="139" t="s">
        <v>23</v>
      </c>
      <c r="B9" s="139" t="s">
        <v>3</v>
      </c>
      <c r="C9" s="141" t="s">
        <v>126</v>
      </c>
      <c r="D9" s="141"/>
      <c r="E9" s="141"/>
      <c r="F9" s="128" t="s">
        <v>4</v>
      </c>
      <c r="G9" s="129"/>
      <c r="H9" s="130"/>
      <c r="I9" s="141" t="s">
        <v>5</v>
      </c>
      <c r="J9" s="139"/>
      <c r="K9" s="139"/>
      <c r="L9" s="139"/>
      <c r="M9" s="139"/>
      <c r="N9" s="139"/>
      <c r="O9" s="139"/>
      <c r="P9" s="133" t="s">
        <v>6</v>
      </c>
    </row>
    <row r="10" spans="1:16" s="1" customFormat="1" ht="12.75" customHeight="1">
      <c r="A10" s="139"/>
      <c r="B10" s="140"/>
      <c r="C10" s="131" t="s">
        <v>7</v>
      </c>
      <c r="D10" s="126" t="s">
        <v>127</v>
      </c>
      <c r="E10" s="126" t="s">
        <v>128</v>
      </c>
      <c r="F10" s="131" t="s">
        <v>63</v>
      </c>
      <c r="G10" s="131" t="s">
        <v>129</v>
      </c>
      <c r="H10" s="131" t="s">
        <v>130</v>
      </c>
      <c r="I10" s="126" t="s">
        <v>131</v>
      </c>
      <c r="J10" s="136" t="s">
        <v>129</v>
      </c>
      <c r="K10" s="137"/>
      <c r="L10" s="138"/>
      <c r="M10" s="136" t="s">
        <v>130</v>
      </c>
      <c r="N10" s="137"/>
      <c r="O10" s="138"/>
      <c r="P10" s="134"/>
    </row>
    <row r="11" spans="1:16" s="1" customFormat="1" ht="12.75">
      <c r="A11" s="139"/>
      <c r="B11" s="140"/>
      <c r="C11" s="132"/>
      <c r="D11" s="127"/>
      <c r="E11" s="127"/>
      <c r="F11" s="132"/>
      <c r="G11" s="132"/>
      <c r="H11" s="132"/>
      <c r="I11" s="127"/>
      <c r="J11" s="60" t="s">
        <v>8</v>
      </c>
      <c r="K11" s="61" t="s">
        <v>9</v>
      </c>
      <c r="L11" s="61" t="s">
        <v>10</v>
      </c>
      <c r="M11" s="61" t="s">
        <v>8</v>
      </c>
      <c r="N11" s="61" t="s">
        <v>9</v>
      </c>
      <c r="O11" s="61" t="s">
        <v>10</v>
      </c>
      <c r="P11" s="135"/>
    </row>
    <row r="12" spans="1:16" s="29" customFormat="1" ht="12.75">
      <c r="A12" s="107">
        <v>1</v>
      </c>
      <c r="B12" s="107" t="s">
        <v>12</v>
      </c>
      <c r="C12" s="108">
        <v>1</v>
      </c>
      <c r="D12" s="108">
        <v>1</v>
      </c>
      <c r="E12" s="108"/>
      <c r="F12" s="109">
        <v>6</v>
      </c>
      <c r="G12" s="108">
        <v>6</v>
      </c>
      <c r="H12" s="108"/>
      <c r="I12" s="108">
        <v>45</v>
      </c>
      <c r="J12" s="109">
        <v>15</v>
      </c>
      <c r="K12" s="109">
        <v>30</v>
      </c>
      <c r="L12" s="109">
        <v>0</v>
      </c>
      <c r="M12" s="109">
        <v>0</v>
      </c>
      <c r="N12" s="109">
        <v>0</v>
      </c>
      <c r="O12" s="109">
        <v>0</v>
      </c>
      <c r="P12" s="28"/>
    </row>
    <row r="13" spans="1:16" s="29" customFormat="1" ht="12.75">
      <c r="A13" s="107">
        <v>2</v>
      </c>
      <c r="B13" s="107" t="s">
        <v>13</v>
      </c>
      <c r="C13" s="109">
        <v>1</v>
      </c>
      <c r="D13" s="108">
        <v>1</v>
      </c>
      <c r="E13" s="109"/>
      <c r="F13" s="109">
        <v>6</v>
      </c>
      <c r="G13" s="109">
        <v>6</v>
      </c>
      <c r="H13" s="109"/>
      <c r="I13" s="109">
        <v>45</v>
      </c>
      <c r="J13" s="109">
        <v>15</v>
      </c>
      <c r="K13" s="109">
        <v>30</v>
      </c>
      <c r="L13" s="109">
        <v>0</v>
      </c>
      <c r="M13" s="109">
        <v>0</v>
      </c>
      <c r="N13" s="109">
        <v>0</v>
      </c>
      <c r="O13" s="109">
        <v>0</v>
      </c>
      <c r="P13" s="28"/>
    </row>
    <row r="14" spans="1:16" s="29" customFormat="1" ht="12.75">
      <c r="A14" s="107">
        <v>3</v>
      </c>
      <c r="B14" s="107" t="s">
        <v>16</v>
      </c>
      <c r="C14" s="109"/>
      <c r="D14" s="108">
        <v>2</v>
      </c>
      <c r="E14" s="109"/>
      <c r="F14" s="109">
        <f aca="true" t="shared" si="0" ref="F14:F24">G14+H14</f>
        <v>6</v>
      </c>
      <c r="G14" s="109"/>
      <c r="H14" s="109">
        <v>6</v>
      </c>
      <c r="I14" s="109">
        <v>34</v>
      </c>
      <c r="J14" s="109">
        <v>0</v>
      </c>
      <c r="K14" s="109">
        <v>0</v>
      </c>
      <c r="L14" s="109">
        <v>0</v>
      </c>
      <c r="M14" s="109">
        <v>34</v>
      </c>
      <c r="N14" s="109">
        <v>0</v>
      </c>
      <c r="O14" s="109">
        <v>0</v>
      </c>
      <c r="P14" s="28"/>
    </row>
    <row r="15" spans="1:16" s="29" customFormat="1" ht="12.75">
      <c r="A15" s="107">
        <v>4</v>
      </c>
      <c r="B15" s="107" t="s">
        <v>36</v>
      </c>
      <c r="C15" s="109">
        <v>1</v>
      </c>
      <c r="D15" s="108">
        <v>1</v>
      </c>
      <c r="E15" s="109"/>
      <c r="F15" s="109">
        <v>8</v>
      </c>
      <c r="G15" s="109">
        <v>8</v>
      </c>
      <c r="H15" s="109"/>
      <c r="I15" s="109">
        <v>60</v>
      </c>
      <c r="J15" s="109">
        <v>30</v>
      </c>
      <c r="K15" s="109">
        <v>30</v>
      </c>
      <c r="L15" s="109">
        <v>0</v>
      </c>
      <c r="M15" s="109">
        <v>0</v>
      </c>
      <c r="N15" s="109">
        <v>0</v>
      </c>
      <c r="O15" s="109">
        <v>0</v>
      </c>
      <c r="P15" s="28"/>
    </row>
    <row r="16" spans="1:16" s="27" customFormat="1" ht="12.75">
      <c r="A16" s="25">
        <v>5</v>
      </c>
      <c r="B16" s="25" t="s">
        <v>35</v>
      </c>
      <c r="C16" s="18">
        <v>2</v>
      </c>
      <c r="D16" s="18">
        <v>2</v>
      </c>
      <c r="E16" s="18"/>
      <c r="F16" s="18">
        <v>5</v>
      </c>
      <c r="G16" s="18"/>
      <c r="H16" s="18">
        <v>5</v>
      </c>
      <c r="I16" s="18">
        <v>30</v>
      </c>
      <c r="J16" s="18">
        <v>0</v>
      </c>
      <c r="K16" s="18">
        <v>0</v>
      </c>
      <c r="L16" s="18">
        <v>0</v>
      </c>
      <c r="M16" s="18">
        <v>15</v>
      </c>
      <c r="N16" s="18">
        <v>15</v>
      </c>
      <c r="O16" s="18">
        <v>0</v>
      </c>
      <c r="P16" s="25"/>
    </row>
    <row r="17" spans="1:16" s="29" customFormat="1" ht="12.75">
      <c r="A17" s="107">
        <v>6</v>
      </c>
      <c r="B17" s="107" t="s">
        <v>15</v>
      </c>
      <c r="C17" s="109"/>
      <c r="D17" s="108">
        <v>1</v>
      </c>
      <c r="E17" s="109"/>
      <c r="F17" s="109">
        <v>3</v>
      </c>
      <c r="G17" s="109">
        <v>3</v>
      </c>
      <c r="H17" s="109"/>
      <c r="I17" s="109">
        <v>30</v>
      </c>
      <c r="J17" s="109">
        <v>30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30"/>
    </row>
    <row r="18" spans="1:16" s="29" customFormat="1" ht="12.75">
      <c r="A18" s="107">
        <v>7</v>
      </c>
      <c r="B18" s="107" t="s">
        <v>166</v>
      </c>
      <c r="C18" s="109"/>
      <c r="D18" s="108">
        <v>2</v>
      </c>
      <c r="E18" s="109"/>
      <c r="F18" s="109">
        <v>2</v>
      </c>
      <c r="G18" s="109"/>
      <c r="H18" s="109">
        <v>2</v>
      </c>
      <c r="I18" s="109">
        <v>15</v>
      </c>
      <c r="J18" s="109">
        <v>0</v>
      </c>
      <c r="K18" s="109">
        <v>0</v>
      </c>
      <c r="L18" s="109">
        <v>0</v>
      </c>
      <c r="M18" s="109">
        <v>15</v>
      </c>
      <c r="N18" s="109">
        <v>0</v>
      </c>
      <c r="O18" s="109">
        <v>0</v>
      </c>
      <c r="P18" s="30"/>
    </row>
    <row r="19" spans="1:16" s="29" customFormat="1" ht="12.75">
      <c r="A19" s="110">
        <v>8</v>
      </c>
      <c r="B19" s="110" t="s">
        <v>167</v>
      </c>
      <c r="C19" s="111"/>
      <c r="D19" s="112">
        <v>2</v>
      </c>
      <c r="E19" s="111"/>
      <c r="F19" s="111">
        <v>2</v>
      </c>
      <c r="G19" s="111"/>
      <c r="H19" s="111">
        <v>2</v>
      </c>
      <c r="I19" s="111">
        <v>15</v>
      </c>
      <c r="J19" s="111">
        <v>0</v>
      </c>
      <c r="K19" s="111">
        <v>0</v>
      </c>
      <c r="L19" s="111">
        <v>0</v>
      </c>
      <c r="M19" s="111">
        <v>15</v>
      </c>
      <c r="N19" s="111">
        <v>0</v>
      </c>
      <c r="O19" s="111">
        <v>0</v>
      </c>
      <c r="P19" s="95"/>
    </row>
    <row r="20" spans="1:16" s="29" customFormat="1" ht="12.75">
      <c r="A20" s="25">
        <v>9</v>
      </c>
      <c r="B20" s="25" t="s">
        <v>14</v>
      </c>
      <c r="C20" s="18"/>
      <c r="D20" s="18">
        <v>1</v>
      </c>
      <c r="E20" s="18"/>
      <c r="F20" s="18">
        <f t="shared" si="0"/>
        <v>2</v>
      </c>
      <c r="G20" s="18">
        <v>2</v>
      </c>
      <c r="H20" s="18"/>
      <c r="I20" s="18">
        <v>30</v>
      </c>
      <c r="J20" s="26">
        <v>0</v>
      </c>
      <c r="K20" s="26">
        <v>0</v>
      </c>
      <c r="L20" s="26">
        <v>30</v>
      </c>
      <c r="M20" s="26">
        <v>0</v>
      </c>
      <c r="N20" s="26">
        <v>0</v>
      </c>
      <c r="O20" s="26">
        <v>0</v>
      </c>
      <c r="P20" s="30"/>
    </row>
    <row r="21" spans="1:16" s="29" customFormat="1" ht="12.75">
      <c r="A21" s="25">
        <v>10</v>
      </c>
      <c r="B21" s="106" t="s">
        <v>11</v>
      </c>
      <c r="C21" s="34"/>
      <c r="D21" s="34" t="s">
        <v>114</v>
      </c>
      <c r="E21" s="34"/>
      <c r="F21" s="18">
        <f t="shared" si="0"/>
        <v>4</v>
      </c>
      <c r="G21" s="34">
        <v>2</v>
      </c>
      <c r="H21" s="34">
        <v>2</v>
      </c>
      <c r="I21" s="34">
        <v>60</v>
      </c>
      <c r="J21" s="18">
        <v>0</v>
      </c>
      <c r="K21" s="18">
        <v>30</v>
      </c>
      <c r="L21" s="18">
        <v>0</v>
      </c>
      <c r="M21" s="18">
        <v>0</v>
      </c>
      <c r="N21" s="18">
        <v>30</v>
      </c>
      <c r="O21" s="18">
        <v>0</v>
      </c>
      <c r="P21" s="39"/>
    </row>
    <row r="22" spans="1:16" s="23" customFormat="1" ht="12.75">
      <c r="A22" s="25">
        <v>11</v>
      </c>
      <c r="B22" s="25" t="s">
        <v>74</v>
      </c>
      <c r="C22" s="34"/>
      <c r="D22" s="34" t="s">
        <v>114</v>
      </c>
      <c r="E22" s="34"/>
      <c r="F22" s="18">
        <f t="shared" si="0"/>
        <v>4</v>
      </c>
      <c r="G22" s="34">
        <v>2</v>
      </c>
      <c r="H22" s="34">
        <v>2</v>
      </c>
      <c r="I22" s="34">
        <v>60</v>
      </c>
      <c r="J22" s="18">
        <v>0</v>
      </c>
      <c r="K22" s="18">
        <v>30</v>
      </c>
      <c r="L22" s="18">
        <v>0</v>
      </c>
      <c r="M22" s="18">
        <v>0</v>
      </c>
      <c r="N22" s="18">
        <v>30</v>
      </c>
      <c r="O22" s="18">
        <v>0</v>
      </c>
      <c r="P22" s="39"/>
    </row>
    <row r="23" spans="1:16" s="31" customFormat="1" ht="12.75">
      <c r="A23" s="25">
        <v>12</v>
      </c>
      <c r="B23" s="25" t="s">
        <v>75</v>
      </c>
      <c r="C23" s="34"/>
      <c r="D23" s="34"/>
      <c r="E23" s="34" t="s">
        <v>114</v>
      </c>
      <c r="F23" s="18">
        <f t="shared" si="0"/>
        <v>2</v>
      </c>
      <c r="G23" s="34">
        <v>1</v>
      </c>
      <c r="H23" s="34">
        <v>1</v>
      </c>
      <c r="I23" s="34">
        <v>60</v>
      </c>
      <c r="J23" s="18">
        <v>0</v>
      </c>
      <c r="K23" s="18">
        <v>30</v>
      </c>
      <c r="L23" s="18">
        <v>0</v>
      </c>
      <c r="M23" s="18">
        <v>0</v>
      </c>
      <c r="N23" s="18">
        <v>30</v>
      </c>
      <c r="O23" s="18">
        <v>0</v>
      </c>
      <c r="P23" s="39"/>
    </row>
    <row r="24" spans="1:16" s="31" customFormat="1" ht="25.5">
      <c r="A24" s="42">
        <v>13</v>
      </c>
      <c r="B24" s="42" t="s">
        <v>37</v>
      </c>
      <c r="C24" s="43">
        <v>2</v>
      </c>
      <c r="D24" s="54"/>
      <c r="E24" s="43"/>
      <c r="F24" s="104">
        <f t="shared" si="0"/>
        <v>3</v>
      </c>
      <c r="G24" s="104"/>
      <c r="H24" s="104">
        <v>3</v>
      </c>
      <c r="I24" s="43">
        <v>30</v>
      </c>
      <c r="J24" s="44">
        <v>0</v>
      </c>
      <c r="K24" s="44">
        <v>0</v>
      </c>
      <c r="L24" s="44">
        <v>0</v>
      </c>
      <c r="M24" s="44">
        <v>30</v>
      </c>
      <c r="N24" s="44">
        <v>0</v>
      </c>
      <c r="O24" s="44">
        <v>0</v>
      </c>
      <c r="P24" s="42"/>
    </row>
    <row r="25" spans="1:16" s="14" customFormat="1" ht="12.75">
      <c r="A25" s="3">
        <v>14</v>
      </c>
      <c r="B25" s="3" t="s">
        <v>19</v>
      </c>
      <c r="C25" s="2">
        <v>2</v>
      </c>
      <c r="D25" s="2">
        <v>2</v>
      </c>
      <c r="E25" s="2"/>
      <c r="F25" s="66">
        <v>7</v>
      </c>
      <c r="G25" s="2"/>
      <c r="H25" s="2">
        <v>7</v>
      </c>
      <c r="I25" s="2">
        <v>60</v>
      </c>
      <c r="J25" s="2">
        <v>0</v>
      </c>
      <c r="K25" s="2">
        <v>0</v>
      </c>
      <c r="L25" s="2">
        <v>0</v>
      </c>
      <c r="M25" s="2">
        <v>30</v>
      </c>
      <c r="N25" s="2">
        <v>30</v>
      </c>
      <c r="O25" s="2">
        <v>0</v>
      </c>
      <c r="P25" s="3"/>
    </row>
    <row r="26" spans="1:16" s="14" customFormat="1" ht="12.75">
      <c r="A26" s="3">
        <v>15</v>
      </c>
      <c r="B26" s="3" t="s">
        <v>144</v>
      </c>
      <c r="C26" s="2"/>
      <c r="D26" s="2"/>
      <c r="E26" s="2">
        <v>1</v>
      </c>
      <c r="F26" s="66">
        <v>0</v>
      </c>
      <c r="G26" s="2">
        <v>0</v>
      </c>
      <c r="H26" s="2"/>
      <c r="I26" s="2">
        <v>2</v>
      </c>
      <c r="J26" s="2">
        <v>0</v>
      </c>
      <c r="K26" s="2">
        <v>2</v>
      </c>
      <c r="L26" s="2">
        <v>0</v>
      </c>
      <c r="M26" s="2">
        <v>0</v>
      </c>
      <c r="N26" s="2">
        <v>0</v>
      </c>
      <c r="O26" s="2">
        <v>0</v>
      </c>
      <c r="P26" s="3" t="s">
        <v>145</v>
      </c>
    </row>
    <row r="27" spans="1:16" s="14" customFormat="1" ht="12.75">
      <c r="A27" s="12"/>
      <c r="B27" s="12" t="s">
        <v>17</v>
      </c>
      <c r="C27" s="13">
        <f>COUNT(C12:C25)</f>
        <v>6</v>
      </c>
      <c r="D27" s="12"/>
      <c r="E27" s="12"/>
      <c r="F27" s="13">
        <f>SUM(F12:F26)</f>
        <v>60</v>
      </c>
      <c r="G27" s="13">
        <f aca="true" t="shared" si="1" ref="G27:O27">SUM(G12:G26)</f>
        <v>30</v>
      </c>
      <c r="H27" s="13">
        <f t="shared" si="1"/>
        <v>30</v>
      </c>
      <c r="I27" s="13">
        <f t="shared" si="1"/>
        <v>576</v>
      </c>
      <c r="J27" s="13">
        <f t="shared" si="1"/>
        <v>90</v>
      </c>
      <c r="K27" s="13">
        <f t="shared" si="1"/>
        <v>182</v>
      </c>
      <c r="L27" s="13">
        <f t="shared" si="1"/>
        <v>30</v>
      </c>
      <c r="M27" s="13">
        <f t="shared" si="1"/>
        <v>139</v>
      </c>
      <c r="N27" s="13">
        <f t="shared" si="1"/>
        <v>135</v>
      </c>
      <c r="O27" s="13">
        <f t="shared" si="1"/>
        <v>0</v>
      </c>
      <c r="P27" s="12"/>
    </row>
    <row r="28" spans="1:16" s="14" customFormat="1" ht="12.75">
      <c r="A28" s="15"/>
      <c r="B28" s="19" t="s">
        <v>60</v>
      </c>
      <c r="C28" s="20"/>
      <c r="D28" s="20"/>
      <c r="E28" s="20"/>
      <c r="F28" s="20"/>
      <c r="G28" s="20"/>
      <c r="H28" s="20"/>
      <c r="J28" s="142">
        <f>SUM(J27:L27)</f>
        <v>302</v>
      </c>
      <c r="K28" s="142"/>
      <c r="L28" s="142"/>
      <c r="M28" s="142">
        <f>SUM(M27:O27)</f>
        <v>274</v>
      </c>
      <c r="N28" s="142"/>
      <c r="O28" s="142"/>
      <c r="P28" s="15"/>
    </row>
    <row r="29" spans="1:16" s="1" customFormat="1" ht="12.75">
      <c r="A29" s="15"/>
      <c r="B29" s="19"/>
      <c r="C29" s="20"/>
      <c r="D29" s="20"/>
      <c r="E29" s="20"/>
      <c r="F29" s="20"/>
      <c r="G29" s="20"/>
      <c r="H29" s="20"/>
      <c r="I29" s="14"/>
      <c r="J29" s="49"/>
      <c r="K29" s="49"/>
      <c r="L29" s="49"/>
      <c r="M29" s="49"/>
      <c r="N29" s="49"/>
      <c r="O29" s="49"/>
      <c r="P29" s="15"/>
    </row>
    <row r="30" spans="1:16" ht="12.75">
      <c r="A30" s="15"/>
      <c r="B30" s="79" t="s">
        <v>136</v>
      </c>
      <c r="C30" s="20"/>
      <c r="D30" s="20"/>
      <c r="E30" s="20"/>
      <c r="F30" s="80">
        <f>SUM(F12:F26)</f>
        <v>60</v>
      </c>
      <c r="G30" s="80">
        <f>SUM(G12:G26)</f>
        <v>30</v>
      </c>
      <c r="H30" s="80">
        <f>SUM(H12:H26)</f>
        <v>30</v>
      </c>
      <c r="I30" s="59"/>
      <c r="J30" s="59"/>
      <c r="K30" s="49"/>
      <c r="L30" s="49"/>
      <c r="M30" s="49"/>
      <c r="N30" s="49"/>
      <c r="O30" s="49"/>
      <c r="P30" s="15"/>
    </row>
    <row r="31" spans="1:16" ht="12.75">
      <c r="A31" s="1"/>
      <c r="B31" s="57"/>
      <c r="C31" s="78"/>
      <c r="D31" s="78"/>
      <c r="E31" s="78"/>
      <c r="F31" s="58"/>
      <c r="G31" s="58"/>
      <c r="H31" s="58"/>
      <c r="I31" s="59"/>
      <c r="J31" s="59"/>
      <c r="K31" s="49"/>
      <c r="L31" s="49"/>
      <c r="M31" s="49"/>
      <c r="N31" s="49"/>
      <c r="O31" s="11"/>
      <c r="P31" s="10"/>
    </row>
    <row r="32" spans="1:16" s="32" customFormat="1" ht="12.75">
      <c r="A32"/>
      <c r="B32" s="143"/>
      <c r="C32" s="144"/>
      <c r="D32" s="144"/>
      <c r="E32" s="144"/>
      <c r="F32"/>
      <c r="G32"/>
      <c r="H32"/>
      <c r="I32"/>
      <c r="J32"/>
      <c r="K32"/>
      <c r="L32"/>
      <c r="M32"/>
      <c r="N32"/>
      <c r="O32"/>
      <c r="P32"/>
    </row>
    <row r="33" spans="1:16" s="24" customFormat="1" ht="12.75">
      <c r="A33" s="32"/>
      <c r="B33" s="113" t="s">
        <v>153</v>
      </c>
      <c r="C33" s="114"/>
      <c r="D33" s="114"/>
      <c r="E33" s="114"/>
      <c r="F33" s="114">
        <f>SUM(F12:F19)-F16</f>
        <v>33</v>
      </c>
      <c r="G33" s="114">
        <f aca="true" t="shared" si="2" ref="G33:O33">SUM(G12:G19)-G16</f>
        <v>23</v>
      </c>
      <c r="H33" s="114">
        <f t="shared" si="2"/>
        <v>10</v>
      </c>
      <c r="I33" s="114">
        <f t="shared" si="2"/>
        <v>244</v>
      </c>
      <c r="J33" s="114">
        <f t="shared" si="2"/>
        <v>90</v>
      </c>
      <c r="K33" s="114">
        <f t="shared" si="2"/>
        <v>90</v>
      </c>
      <c r="L33" s="114">
        <f t="shared" si="2"/>
        <v>0</v>
      </c>
      <c r="M33" s="114">
        <f t="shared" si="2"/>
        <v>64</v>
      </c>
      <c r="N33" s="114">
        <f t="shared" si="2"/>
        <v>0</v>
      </c>
      <c r="O33" s="114">
        <f t="shared" si="2"/>
        <v>0</v>
      </c>
      <c r="P33" s="114"/>
    </row>
    <row r="34" spans="1:16" s="33" customFormat="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="33" customFormat="1" ht="12.75">
      <c r="P35" s="21"/>
    </row>
    <row r="36" spans="1:16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ht="12.75">
      <c r="B39" s="36"/>
    </row>
    <row r="40" ht="12.75">
      <c r="B40" s="36"/>
    </row>
    <row r="41" ht="12.75">
      <c r="B41" s="36"/>
    </row>
    <row r="43" spans="2:18" ht="12.75">
      <c r="B43" s="16" t="s">
        <v>149</v>
      </c>
      <c r="E43" s="21" t="s">
        <v>29</v>
      </c>
      <c r="F43" s="21" t="s">
        <v>0</v>
      </c>
      <c r="G43" s="21"/>
      <c r="H43" s="21"/>
      <c r="I43" s="21"/>
      <c r="Q43" s="16"/>
      <c r="R43" s="16"/>
    </row>
    <row r="44" spans="2:18" ht="12.75">
      <c r="B44" t="s">
        <v>171</v>
      </c>
      <c r="E44" s="50">
        <f>I44/I47</f>
        <v>0.44850948509485095</v>
      </c>
      <c r="F44" s="21" t="s">
        <v>30</v>
      </c>
      <c r="G44" s="21"/>
      <c r="H44" s="21"/>
      <c r="I44" s="21">
        <f>J80+M80</f>
        <v>331</v>
      </c>
      <c r="Q44" s="17"/>
      <c r="R44" s="16"/>
    </row>
    <row r="45" spans="2:18" ht="12.75">
      <c r="B45" t="s">
        <v>73</v>
      </c>
      <c r="E45" s="50">
        <f>I45/I47</f>
        <v>0.4905149051490515</v>
      </c>
      <c r="F45" s="21" t="s">
        <v>31</v>
      </c>
      <c r="G45" s="21"/>
      <c r="H45" s="21"/>
      <c r="I45" s="21">
        <f>K80+N80</f>
        <v>362</v>
      </c>
      <c r="Q45" s="17"/>
      <c r="R45" s="16"/>
    </row>
    <row r="46" spans="2:18" ht="12.75">
      <c r="B46" t="s">
        <v>18</v>
      </c>
      <c r="E46" s="50">
        <f>I46/I47</f>
        <v>0.06097560975609756</v>
      </c>
      <c r="F46" s="21" t="s">
        <v>32</v>
      </c>
      <c r="G46" s="21"/>
      <c r="H46" s="21"/>
      <c r="I46" s="21">
        <f>L80+O80</f>
        <v>45</v>
      </c>
      <c r="Q46" s="17"/>
      <c r="R46" s="16"/>
    </row>
    <row r="47" spans="2:18" ht="12.75">
      <c r="B47" t="s">
        <v>34</v>
      </c>
      <c r="E47" s="50">
        <f>SUM(E44:E46)</f>
        <v>1</v>
      </c>
      <c r="F47" s="21" t="s">
        <v>2</v>
      </c>
      <c r="G47" s="21"/>
      <c r="H47" s="21"/>
      <c r="I47" s="21">
        <f>SUM(I44:I46)</f>
        <v>738</v>
      </c>
      <c r="Q47" s="16"/>
      <c r="R47" s="16"/>
    </row>
    <row r="48" ht="12.75">
      <c r="B48" t="s">
        <v>69</v>
      </c>
    </row>
    <row r="49" spans="1:16" ht="12.75" customHeight="1">
      <c r="A49" s="139" t="s">
        <v>23</v>
      </c>
      <c r="B49" s="139" t="s">
        <v>3</v>
      </c>
      <c r="C49" s="141" t="s">
        <v>126</v>
      </c>
      <c r="D49" s="141"/>
      <c r="E49" s="141"/>
      <c r="F49" s="128" t="s">
        <v>4</v>
      </c>
      <c r="G49" s="129"/>
      <c r="H49" s="130"/>
      <c r="I49" s="141" t="s">
        <v>5</v>
      </c>
      <c r="J49" s="139"/>
      <c r="K49" s="139"/>
      <c r="L49" s="139"/>
      <c r="M49" s="139"/>
      <c r="N49" s="139"/>
      <c r="O49" s="139"/>
      <c r="P49" s="133" t="s">
        <v>6</v>
      </c>
    </row>
    <row r="50" spans="1:16" s="1" customFormat="1" ht="12.75">
      <c r="A50" s="139"/>
      <c r="B50" s="140"/>
      <c r="C50" s="131" t="s">
        <v>7</v>
      </c>
      <c r="D50" s="126" t="s">
        <v>127</v>
      </c>
      <c r="E50" s="126" t="s">
        <v>128</v>
      </c>
      <c r="F50" s="131" t="s">
        <v>63</v>
      </c>
      <c r="G50" s="131" t="s">
        <v>132</v>
      </c>
      <c r="H50" s="131" t="s">
        <v>133</v>
      </c>
      <c r="I50" s="126" t="s">
        <v>131</v>
      </c>
      <c r="J50" s="136" t="s">
        <v>132</v>
      </c>
      <c r="K50" s="137"/>
      <c r="L50" s="138"/>
      <c r="M50" s="136" t="s">
        <v>133</v>
      </c>
      <c r="N50" s="137"/>
      <c r="O50" s="138"/>
      <c r="P50" s="134"/>
    </row>
    <row r="51" spans="1:16" s="1" customFormat="1" ht="12.75">
      <c r="A51" s="139"/>
      <c r="B51" s="140"/>
      <c r="C51" s="132"/>
      <c r="D51" s="127"/>
      <c r="E51" s="127"/>
      <c r="F51" s="132"/>
      <c r="G51" s="132"/>
      <c r="H51" s="132"/>
      <c r="I51" s="127"/>
      <c r="J51" s="60" t="s">
        <v>8</v>
      </c>
      <c r="K51" s="61" t="s">
        <v>9</v>
      </c>
      <c r="L51" s="61" t="s">
        <v>10</v>
      </c>
      <c r="M51" s="61" t="s">
        <v>8</v>
      </c>
      <c r="N51" s="61" t="s">
        <v>9</v>
      </c>
      <c r="O51" s="61" t="s">
        <v>10</v>
      </c>
      <c r="P51" s="135"/>
    </row>
    <row r="52" spans="1:16" s="29" customFormat="1" ht="12.75">
      <c r="A52" s="107">
        <v>1</v>
      </c>
      <c r="B52" s="107" t="s">
        <v>38</v>
      </c>
      <c r="C52" s="108">
        <v>3</v>
      </c>
      <c r="D52" s="108">
        <v>3</v>
      </c>
      <c r="E52" s="108"/>
      <c r="F52" s="109">
        <f>G52+H52</f>
        <v>4</v>
      </c>
      <c r="G52" s="108">
        <v>4</v>
      </c>
      <c r="H52" s="108"/>
      <c r="I52" s="108">
        <v>45</v>
      </c>
      <c r="J52" s="109">
        <v>30</v>
      </c>
      <c r="K52" s="109">
        <v>15</v>
      </c>
      <c r="L52" s="109">
        <v>0</v>
      </c>
      <c r="M52" s="109">
        <v>0</v>
      </c>
      <c r="N52" s="109">
        <v>0</v>
      </c>
      <c r="O52" s="109">
        <v>0</v>
      </c>
      <c r="P52" s="28"/>
    </row>
    <row r="53" spans="1:16" s="29" customFormat="1" ht="12.75">
      <c r="A53" s="107">
        <v>2</v>
      </c>
      <c r="B53" s="107" t="s">
        <v>20</v>
      </c>
      <c r="C53" s="109">
        <v>3</v>
      </c>
      <c r="D53" s="108">
        <v>3</v>
      </c>
      <c r="E53" s="109"/>
      <c r="F53" s="109">
        <f aca="true" t="shared" si="3" ref="F53:F71">G53+H53</f>
        <v>6</v>
      </c>
      <c r="G53" s="109">
        <v>6</v>
      </c>
      <c r="H53" s="109"/>
      <c r="I53" s="109">
        <v>55</v>
      </c>
      <c r="J53" s="109">
        <v>15</v>
      </c>
      <c r="K53" s="109">
        <v>20</v>
      </c>
      <c r="L53" s="109">
        <v>20</v>
      </c>
      <c r="M53" s="109">
        <v>0</v>
      </c>
      <c r="N53" s="109">
        <v>0</v>
      </c>
      <c r="O53" s="109">
        <v>0</v>
      </c>
      <c r="P53" s="28"/>
    </row>
    <row r="54" spans="1:16" s="29" customFormat="1" ht="12.75">
      <c r="A54" s="107">
        <v>3</v>
      </c>
      <c r="B54" s="107" t="s">
        <v>41</v>
      </c>
      <c r="C54" s="109">
        <v>4</v>
      </c>
      <c r="D54" s="109">
        <v>4</v>
      </c>
      <c r="E54" s="109"/>
      <c r="F54" s="109">
        <f t="shared" si="3"/>
        <v>3</v>
      </c>
      <c r="G54" s="109"/>
      <c r="H54" s="109">
        <v>3</v>
      </c>
      <c r="I54" s="109">
        <v>30</v>
      </c>
      <c r="J54" s="109">
        <v>0</v>
      </c>
      <c r="K54" s="109">
        <v>0</v>
      </c>
      <c r="L54" s="109">
        <v>0</v>
      </c>
      <c r="M54" s="109">
        <v>15</v>
      </c>
      <c r="N54" s="109">
        <v>15</v>
      </c>
      <c r="O54" s="109">
        <v>0</v>
      </c>
      <c r="P54" s="28"/>
    </row>
    <row r="55" spans="1:16" s="29" customFormat="1" ht="12.75">
      <c r="A55" s="25">
        <v>4</v>
      </c>
      <c r="B55" s="25" t="s">
        <v>39</v>
      </c>
      <c r="C55" s="18">
        <v>3</v>
      </c>
      <c r="D55" s="18">
        <v>3</v>
      </c>
      <c r="E55" s="18"/>
      <c r="F55" s="18">
        <f t="shared" si="3"/>
        <v>3</v>
      </c>
      <c r="G55" s="18">
        <v>3</v>
      </c>
      <c r="H55" s="18"/>
      <c r="I55" s="18">
        <v>30</v>
      </c>
      <c r="J55" s="26">
        <v>15</v>
      </c>
      <c r="K55" s="26">
        <v>15</v>
      </c>
      <c r="L55" s="26">
        <v>0</v>
      </c>
      <c r="M55" s="26">
        <v>0</v>
      </c>
      <c r="N55" s="26">
        <v>0</v>
      </c>
      <c r="O55" s="26">
        <v>0</v>
      </c>
      <c r="P55" s="25"/>
    </row>
    <row r="56" spans="1:16" s="29" customFormat="1" ht="12.75">
      <c r="A56" s="25">
        <v>5</v>
      </c>
      <c r="B56" s="25" t="s">
        <v>42</v>
      </c>
      <c r="C56" s="18"/>
      <c r="D56" s="18">
        <v>4</v>
      </c>
      <c r="E56" s="18"/>
      <c r="F56" s="18">
        <f t="shared" si="3"/>
        <v>2</v>
      </c>
      <c r="G56" s="18"/>
      <c r="H56" s="18">
        <v>2</v>
      </c>
      <c r="I56" s="18">
        <v>20</v>
      </c>
      <c r="J56" s="18">
        <v>0</v>
      </c>
      <c r="K56" s="18">
        <v>0</v>
      </c>
      <c r="L56" s="18">
        <v>0</v>
      </c>
      <c r="M56" s="18">
        <v>10</v>
      </c>
      <c r="N56" s="18">
        <v>0</v>
      </c>
      <c r="O56" s="18">
        <v>10</v>
      </c>
      <c r="P56" s="25"/>
    </row>
    <row r="57" spans="1:16" s="29" customFormat="1" ht="12.75">
      <c r="A57" s="25">
        <v>6</v>
      </c>
      <c r="B57" s="25" t="s">
        <v>26</v>
      </c>
      <c r="C57" s="18"/>
      <c r="D57" s="34">
        <v>4</v>
      </c>
      <c r="E57" s="18"/>
      <c r="F57" s="18">
        <f t="shared" si="3"/>
        <v>3</v>
      </c>
      <c r="G57" s="18"/>
      <c r="H57" s="18">
        <v>3</v>
      </c>
      <c r="I57" s="18">
        <v>30</v>
      </c>
      <c r="J57" s="18">
        <v>0</v>
      </c>
      <c r="K57" s="18">
        <v>0</v>
      </c>
      <c r="L57" s="18">
        <v>0</v>
      </c>
      <c r="M57" s="18">
        <v>15</v>
      </c>
      <c r="N57" s="18">
        <v>0</v>
      </c>
      <c r="O57" s="18">
        <v>15</v>
      </c>
      <c r="P57" s="25"/>
    </row>
    <row r="58" spans="1:16" s="29" customFormat="1" ht="12.75">
      <c r="A58" s="25">
        <v>7</v>
      </c>
      <c r="B58" s="25" t="s">
        <v>21</v>
      </c>
      <c r="C58" s="18"/>
      <c r="D58" s="34"/>
      <c r="E58" s="18">
        <v>4</v>
      </c>
      <c r="F58" s="18">
        <f t="shared" si="3"/>
        <v>2</v>
      </c>
      <c r="G58" s="18"/>
      <c r="H58" s="18">
        <v>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25" t="s">
        <v>137</v>
      </c>
    </row>
    <row r="59" spans="1:16" s="29" customFormat="1" ht="12.75">
      <c r="A59" s="25">
        <v>8</v>
      </c>
      <c r="B59" s="25" t="s">
        <v>175</v>
      </c>
      <c r="C59" s="18"/>
      <c r="D59" s="34"/>
      <c r="E59" s="18">
        <v>4</v>
      </c>
      <c r="F59" s="18">
        <f t="shared" si="3"/>
        <v>0</v>
      </c>
      <c r="G59" s="18"/>
      <c r="H59" s="18">
        <v>0</v>
      </c>
      <c r="I59" s="18">
        <v>15</v>
      </c>
      <c r="J59" s="26">
        <v>0</v>
      </c>
      <c r="K59" s="26">
        <v>0</v>
      </c>
      <c r="L59" s="26">
        <v>0</v>
      </c>
      <c r="M59" s="26">
        <v>0</v>
      </c>
      <c r="N59" s="26">
        <v>15</v>
      </c>
      <c r="O59" s="26">
        <v>0</v>
      </c>
      <c r="P59" s="25"/>
    </row>
    <row r="60" spans="1:16" s="29" customFormat="1" ht="12.75">
      <c r="A60" s="25">
        <v>9</v>
      </c>
      <c r="B60" s="106" t="s">
        <v>176</v>
      </c>
      <c r="C60" s="34"/>
      <c r="D60" s="34">
        <v>3</v>
      </c>
      <c r="E60" s="34"/>
      <c r="F60" s="18">
        <f t="shared" si="3"/>
        <v>2</v>
      </c>
      <c r="G60" s="34">
        <v>2</v>
      </c>
      <c r="H60" s="34"/>
      <c r="I60" s="34">
        <v>30</v>
      </c>
      <c r="J60" s="18">
        <v>0</v>
      </c>
      <c r="K60" s="18">
        <v>30</v>
      </c>
      <c r="L60" s="18">
        <v>0</v>
      </c>
      <c r="M60" s="18">
        <v>0</v>
      </c>
      <c r="N60" s="18">
        <v>0</v>
      </c>
      <c r="O60" s="18">
        <v>0</v>
      </c>
      <c r="P60" s="25"/>
    </row>
    <row r="61" spans="1:16" s="29" customFormat="1" ht="12.75">
      <c r="A61" s="25">
        <v>10</v>
      </c>
      <c r="B61" s="25" t="s">
        <v>173</v>
      </c>
      <c r="C61" s="34"/>
      <c r="D61" s="34">
        <v>4</v>
      </c>
      <c r="E61" s="34"/>
      <c r="F61" s="18">
        <f t="shared" si="3"/>
        <v>2</v>
      </c>
      <c r="G61" s="34"/>
      <c r="H61" s="34">
        <v>2</v>
      </c>
      <c r="I61" s="34">
        <v>30</v>
      </c>
      <c r="J61" s="18">
        <v>0</v>
      </c>
      <c r="K61" s="18">
        <v>0</v>
      </c>
      <c r="L61" s="18">
        <v>0</v>
      </c>
      <c r="M61" s="18">
        <v>0</v>
      </c>
      <c r="N61" s="18">
        <v>30</v>
      </c>
      <c r="O61" s="18">
        <v>0</v>
      </c>
      <c r="P61" s="25"/>
    </row>
    <row r="62" spans="1:16" s="29" customFormat="1" ht="12.75">
      <c r="A62" s="25">
        <v>11</v>
      </c>
      <c r="B62" s="25" t="s">
        <v>172</v>
      </c>
      <c r="C62" s="34"/>
      <c r="D62" s="34">
        <v>3</v>
      </c>
      <c r="E62" s="34"/>
      <c r="F62" s="18">
        <f t="shared" si="3"/>
        <v>2</v>
      </c>
      <c r="G62" s="34">
        <v>2</v>
      </c>
      <c r="H62" s="34"/>
      <c r="I62" s="34">
        <v>30</v>
      </c>
      <c r="J62" s="18">
        <v>0</v>
      </c>
      <c r="K62" s="18">
        <v>30</v>
      </c>
      <c r="L62" s="18">
        <v>0</v>
      </c>
      <c r="M62" s="18">
        <v>0</v>
      </c>
      <c r="N62" s="18">
        <v>0</v>
      </c>
      <c r="O62" s="18">
        <v>0</v>
      </c>
      <c r="P62" s="25"/>
    </row>
    <row r="63" spans="1:16" s="29" customFormat="1" ht="12.75">
      <c r="A63" s="25">
        <v>12</v>
      </c>
      <c r="B63" s="25" t="s">
        <v>174</v>
      </c>
      <c r="C63" s="34"/>
      <c r="D63" s="34">
        <v>4</v>
      </c>
      <c r="E63" s="34"/>
      <c r="F63" s="18">
        <f t="shared" si="3"/>
        <v>2</v>
      </c>
      <c r="G63" s="34"/>
      <c r="H63" s="34">
        <v>2</v>
      </c>
      <c r="I63" s="34">
        <v>30</v>
      </c>
      <c r="J63" s="18">
        <v>0</v>
      </c>
      <c r="K63" s="18">
        <v>0</v>
      </c>
      <c r="L63" s="18">
        <v>0</v>
      </c>
      <c r="M63" s="18">
        <v>0</v>
      </c>
      <c r="N63" s="18">
        <v>30</v>
      </c>
      <c r="O63" s="18">
        <v>0</v>
      </c>
      <c r="P63" s="25"/>
    </row>
    <row r="64" spans="1:16" s="29" customFormat="1" ht="12.75">
      <c r="A64" s="25">
        <v>13</v>
      </c>
      <c r="B64" s="25" t="s">
        <v>49</v>
      </c>
      <c r="C64" s="34"/>
      <c r="D64" s="34">
        <v>3</v>
      </c>
      <c r="E64" s="34"/>
      <c r="F64" s="18">
        <f t="shared" si="3"/>
        <v>1</v>
      </c>
      <c r="G64" s="34">
        <v>1</v>
      </c>
      <c r="H64" s="34"/>
      <c r="I64" s="34">
        <v>9</v>
      </c>
      <c r="J64" s="18">
        <v>9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25"/>
    </row>
    <row r="65" spans="1:16" s="29" customFormat="1" ht="12.75">
      <c r="A65" s="25">
        <v>14</v>
      </c>
      <c r="B65" s="25" t="s">
        <v>40</v>
      </c>
      <c r="C65" s="18"/>
      <c r="D65" s="34">
        <v>3</v>
      </c>
      <c r="E65" s="18"/>
      <c r="F65" s="18">
        <f t="shared" si="3"/>
        <v>1</v>
      </c>
      <c r="G65" s="18">
        <v>1</v>
      </c>
      <c r="H65" s="18"/>
      <c r="I65" s="18">
        <v>16</v>
      </c>
      <c r="J65" s="18">
        <v>16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25"/>
    </row>
    <row r="66" spans="1:16" s="29" customFormat="1" ht="12.75">
      <c r="A66" s="25">
        <v>15</v>
      </c>
      <c r="B66" s="25" t="s">
        <v>43</v>
      </c>
      <c r="C66" s="18"/>
      <c r="D66" s="18">
        <v>4</v>
      </c>
      <c r="E66" s="18"/>
      <c r="F66" s="18">
        <f t="shared" si="3"/>
        <v>1</v>
      </c>
      <c r="G66" s="18"/>
      <c r="H66" s="18">
        <v>1</v>
      </c>
      <c r="I66" s="18">
        <v>16</v>
      </c>
      <c r="J66" s="18">
        <v>0</v>
      </c>
      <c r="K66" s="18">
        <v>0</v>
      </c>
      <c r="L66" s="18">
        <v>0</v>
      </c>
      <c r="M66" s="18">
        <v>16</v>
      </c>
      <c r="N66" s="18">
        <v>0</v>
      </c>
      <c r="O66" s="18">
        <v>0</v>
      </c>
      <c r="P66" s="115"/>
    </row>
    <row r="67" spans="1:16" s="29" customFormat="1" ht="12.75">
      <c r="A67" s="3">
        <v>16</v>
      </c>
      <c r="B67" s="3" t="s">
        <v>45</v>
      </c>
      <c r="C67" s="2">
        <v>4</v>
      </c>
      <c r="D67" s="2" t="s">
        <v>117</v>
      </c>
      <c r="E67" s="2"/>
      <c r="F67" s="18">
        <f t="shared" si="3"/>
        <v>2</v>
      </c>
      <c r="G67" s="2"/>
      <c r="H67" s="2">
        <v>2</v>
      </c>
      <c r="I67" s="2">
        <v>28</v>
      </c>
      <c r="J67" s="2">
        <v>0</v>
      </c>
      <c r="K67" s="2">
        <v>0</v>
      </c>
      <c r="L67" s="2">
        <v>0</v>
      </c>
      <c r="M67" s="2">
        <v>28</v>
      </c>
      <c r="N67" s="2">
        <v>0</v>
      </c>
      <c r="O67" s="2">
        <v>0</v>
      </c>
      <c r="P67" s="3"/>
    </row>
    <row r="68" spans="1:16" s="29" customFormat="1" ht="12.75">
      <c r="A68" s="3">
        <v>17</v>
      </c>
      <c r="B68" s="3" t="s">
        <v>61</v>
      </c>
      <c r="C68" s="4">
        <v>4</v>
      </c>
      <c r="D68" s="4">
        <v>4</v>
      </c>
      <c r="E68" s="4"/>
      <c r="F68" s="18">
        <f t="shared" si="3"/>
        <v>2</v>
      </c>
      <c r="G68" s="4"/>
      <c r="H68" s="4">
        <v>2</v>
      </c>
      <c r="I68" s="4">
        <v>30</v>
      </c>
      <c r="J68" s="2">
        <v>0</v>
      </c>
      <c r="K68" s="2">
        <v>0</v>
      </c>
      <c r="L68" s="2">
        <v>0</v>
      </c>
      <c r="M68" s="2">
        <v>15</v>
      </c>
      <c r="N68" s="2">
        <v>15</v>
      </c>
      <c r="O68" s="2">
        <v>0</v>
      </c>
      <c r="P68" s="3"/>
    </row>
    <row r="69" spans="1:16" s="29" customFormat="1" ht="12.75">
      <c r="A69" s="3">
        <v>18</v>
      </c>
      <c r="B69" s="3" t="s">
        <v>44</v>
      </c>
      <c r="C69" s="2"/>
      <c r="D69" s="2">
        <v>4</v>
      </c>
      <c r="E69" s="2"/>
      <c r="F69" s="18">
        <f t="shared" si="3"/>
        <v>2</v>
      </c>
      <c r="G69" s="2"/>
      <c r="H69" s="2">
        <v>2</v>
      </c>
      <c r="I69" s="2">
        <v>25</v>
      </c>
      <c r="J69" s="5">
        <v>0</v>
      </c>
      <c r="K69" s="5">
        <v>0</v>
      </c>
      <c r="L69" s="5">
        <v>0</v>
      </c>
      <c r="M69" s="5">
        <v>13</v>
      </c>
      <c r="N69" s="5">
        <v>12</v>
      </c>
      <c r="O69" s="5">
        <v>0</v>
      </c>
      <c r="P69" s="3"/>
    </row>
    <row r="70" spans="1:16" s="29" customFormat="1" ht="12.75">
      <c r="A70" s="25">
        <v>19</v>
      </c>
      <c r="B70" s="3" t="s">
        <v>64</v>
      </c>
      <c r="C70" s="18"/>
      <c r="D70" s="18">
        <v>3</v>
      </c>
      <c r="E70" s="18"/>
      <c r="F70" s="18">
        <f t="shared" si="3"/>
        <v>2</v>
      </c>
      <c r="G70" s="18">
        <v>2</v>
      </c>
      <c r="H70" s="18"/>
      <c r="I70" s="18">
        <v>30</v>
      </c>
      <c r="J70" s="26">
        <v>15</v>
      </c>
      <c r="K70" s="26">
        <v>15</v>
      </c>
      <c r="L70" s="26">
        <v>0</v>
      </c>
      <c r="M70" s="26">
        <v>0</v>
      </c>
      <c r="N70" s="26">
        <v>0</v>
      </c>
      <c r="O70" s="26">
        <v>0</v>
      </c>
      <c r="P70" s="25"/>
    </row>
    <row r="71" spans="1:16" s="29" customFormat="1" ht="12.75">
      <c r="A71" s="25">
        <v>20</v>
      </c>
      <c r="B71" s="3" t="s">
        <v>170</v>
      </c>
      <c r="C71" s="18"/>
      <c r="D71" s="18"/>
      <c r="E71" s="18">
        <v>3</v>
      </c>
      <c r="F71" s="18">
        <f t="shared" si="3"/>
        <v>0</v>
      </c>
      <c r="G71" s="18">
        <v>0</v>
      </c>
      <c r="H71" s="18"/>
      <c r="I71" s="18">
        <v>4</v>
      </c>
      <c r="J71" s="26">
        <v>4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5"/>
    </row>
    <row r="72" spans="1:16" s="29" customFormat="1" ht="12.75">
      <c r="A72" s="3"/>
      <c r="B72" s="35" t="s">
        <v>65</v>
      </c>
      <c r="C72" s="2"/>
      <c r="D72" s="2"/>
      <c r="E72" s="2"/>
      <c r="F72" s="2"/>
      <c r="G72" s="2"/>
      <c r="H72" s="2"/>
      <c r="I72" s="2"/>
      <c r="J72" s="5"/>
      <c r="K72" s="5"/>
      <c r="L72" s="5"/>
      <c r="M72" s="5"/>
      <c r="N72" s="5"/>
      <c r="O72" s="5"/>
      <c r="P72" s="3"/>
    </row>
    <row r="73" spans="1:16" s="23" customFormat="1" ht="12.75">
      <c r="A73" s="68">
        <v>21</v>
      </c>
      <c r="B73" s="91" t="s">
        <v>88</v>
      </c>
      <c r="C73" s="75">
        <v>3</v>
      </c>
      <c r="D73" s="75">
        <v>3</v>
      </c>
      <c r="E73" s="69"/>
      <c r="F73" s="2">
        <f aca="true" t="shared" si="4" ref="F73:F79">G73+H73</f>
        <v>4</v>
      </c>
      <c r="G73" s="69">
        <v>4</v>
      </c>
      <c r="H73" s="69"/>
      <c r="I73" s="75">
        <v>45</v>
      </c>
      <c r="J73" s="87">
        <v>25</v>
      </c>
      <c r="K73" s="87">
        <v>20</v>
      </c>
      <c r="L73" s="87">
        <v>0</v>
      </c>
      <c r="M73" s="87">
        <v>0</v>
      </c>
      <c r="N73" s="87">
        <v>0</v>
      </c>
      <c r="O73" s="87">
        <v>0</v>
      </c>
      <c r="P73" s="3"/>
    </row>
    <row r="74" spans="1:16" s="23" customFormat="1" ht="24">
      <c r="A74" s="71">
        <v>22</v>
      </c>
      <c r="B74" s="92" t="s">
        <v>121</v>
      </c>
      <c r="C74" s="72"/>
      <c r="D74" s="72">
        <v>3</v>
      </c>
      <c r="E74" s="72"/>
      <c r="F74" s="2">
        <f t="shared" si="4"/>
        <v>2</v>
      </c>
      <c r="G74" s="72">
        <v>2</v>
      </c>
      <c r="H74" s="72"/>
      <c r="I74" s="72">
        <v>45</v>
      </c>
      <c r="J74" s="73">
        <v>30</v>
      </c>
      <c r="K74" s="73">
        <v>15</v>
      </c>
      <c r="L74" s="73">
        <v>0</v>
      </c>
      <c r="M74" s="73">
        <v>0</v>
      </c>
      <c r="N74" s="73">
        <v>0</v>
      </c>
      <c r="O74" s="73">
        <v>0</v>
      </c>
      <c r="P74" s="3"/>
    </row>
    <row r="75" spans="1:16" s="45" customFormat="1" ht="12.75">
      <c r="A75" s="68">
        <v>23</v>
      </c>
      <c r="B75" s="68" t="s">
        <v>90</v>
      </c>
      <c r="C75" s="75"/>
      <c r="D75" s="75">
        <v>3</v>
      </c>
      <c r="E75" s="69"/>
      <c r="F75" s="2">
        <f t="shared" si="4"/>
        <v>3</v>
      </c>
      <c r="G75" s="69">
        <v>3</v>
      </c>
      <c r="H75" s="69"/>
      <c r="I75" s="75">
        <v>40</v>
      </c>
      <c r="J75" s="87">
        <v>15</v>
      </c>
      <c r="K75" s="87">
        <v>25</v>
      </c>
      <c r="L75" s="87">
        <v>0</v>
      </c>
      <c r="M75" s="87">
        <v>0</v>
      </c>
      <c r="N75" s="87">
        <v>0</v>
      </c>
      <c r="O75" s="87">
        <v>0</v>
      </c>
      <c r="P75" s="42"/>
    </row>
    <row r="76" spans="1:16" s="31" customFormat="1" ht="25.5">
      <c r="A76" s="71">
        <v>24</v>
      </c>
      <c r="B76" s="88" t="s">
        <v>122</v>
      </c>
      <c r="C76" s="89"/>
      <c r="D76" s="89">
        <v>4</v>
      </c>
      <c r="E76" s="72"/>
      <c r="F76" s="2">
        <f t="shared" si="4"/>
        <v>3</v>
      </c>
      <c r="G76" s="72"/>
      <c r="H76" s="72">
        <v>3</v>
      </c>
      <c r="I76" s="89">
        <v>45</v>
      </c>
      <c r="J76" s="90">
        <v>0</v>
      </c>
      <c r="K76" s="90">
        <v>0</v>
      </c>
      <c r="L76" s="90">
        <v>0</v>
      </c>
      <c r="M76" s="90">
        <v>20</v>
      </c>
      <c r="N76" s="90">
        <v>25</v>
      </c>
      <c r="O76" s="90">
        <v>0</v>
      </c>
      <c r="P76" s="25"/>
    </row>
    <row r="77" spans="1:16" s="33" customFormat="1" ht="12.75">
      <c r="A77" s="68">
        <v>25</v>
      </c>
      <c r="B77" s="74" t="s">
        <v>115</v>
      </c>
      <c r="C77" s="69"/>
      <c r="D77" s="69">
        <v>4</v>
      </c>
      <c r="E77" s="69"/>
      <c r="F77" s="2">
        <f t="shared" si="4"/>
        <v>2</v>
      </c>
      <c r="G77" s="69"/>
      <c r="H77" s="69">
        <v>2</v>
      </c>
      <c r="I77" s="69">
        <v>15</v>
      </c>
      <c r="J77" s="70">
        <v>0</v>
      </c>
      <c r="K77" s="70">
        <v>0</v>
      </c>
      <c r="L77" s="70">
        <v>0</v>
      </c>
      <c r="M77" s="70">
        <v>5</v>
      </c>
      <c r="N77" s="70">
        <v>10</v>
      </c>
      <c r="O77" s="70">
        <v>0</v>
      </c>
      <c r="P77" s="3"/>
    </row>
    <row r="78" spans="1:16" s="27" customFormat="1" ht="12.75">
      <c r="A78" s="68">
        <v>26</v>
      </c>
      <c r="B78" s="68" t="s">
        <v>89</v>
      </c>
      <c r="C78" s="75"/>
      <c r="D78" s="75">
        <v>4</v>
      </c>
      <c r="E78" s="69"/>
      <c r="F78" s="2">
        <f t="shared" si="4"/>
        <v>2</v>
      </c>
      <c r="G78" s="69"/>
      <c r="H78" s="69">
        <v>2</v>
      </c>
      <c r="I78" s="75">
        <v>25</v>
      </c>
      <c r="J78" s="87">
        <v>0</v>
      </c>
      <c r="K78" s="87">
        <v>0</v>
      </c>
      <c r="L78" s="87">
        <v>0</v>
      </c>
      <c r="M78" s="87">
        <v>10</v>
      </c>
      <c r="N78" s="87">
        <v>15</v>
      </c>
      <c r="O78" s="87">
        <v>0</v>
      </c>
      <c r="P78" s="3"/>
    </row>
    <row r="79" spans="1:16" s="47" customFormat="1" ht="12.75">
      <c r="A79" s="71">
        <v>27</v>
      </c>
      <c r="B79" s="88" t="s">
        <v>110</v>
      </c>
      <c r="C79" s="89"/>
      <c r="D79" s="89">
        <v>4</v>
      </c>
      <c r="E79" s="72"/>
      <c r="F79" s="2">
        <f t="shared" si="4"/>
        <v>2</v>
      </c>
      <c r="G79" s="72"/>
      <c r="H79" s="72">
        <v>2</v>
      </c>
      <c r="I79" s="89">
        <v>20</v>
      </c>
      <c r="J79" s="90">
        <v>0</v>
      </c>
      <c r="K79" s="90">
        <v>0</v>
      </c>
      <c r="L79" s="90">
        <v>0</v>
      </c>
      <c r="M79" s="90">
        <v>10</v>
      </c>
      <c r="N79" s="90">
        <v>10</v>
      </c>
      <c r="O79" s="90">
        <v>0</v>
      </c>
      <c r="P79" s="46"/>
    </row>
    <row r="80" spans="1:16" s="14" customFormat="1" ht="12.75">
      <c r="A80" s="12"/>
      <c r="B80" s="12" t="s">
        <v>17</v>
      </c>
      <c r="C80" s="13">
        <f>COUNT(C52:C79)</f>
        <v>7</v>
      </c>
      <c r="D80" s="13"/>
      <c r="E80" s="12"/>
      <c r="F80" s="13">
        <f aca="true" t="shared" si="5" ref="F80:O80">SUM(F52:F79)</f>
        <v>60</v>
      </c>
      <c r="G80" s="13">
        <f>SUM(G52:G79)</f>
        <v>30</v>
      </c>
      <c r="H80" s="13">
        <f>SUM(G52:G79)</f>
        <v>30</v>
      </c>
      <c r="I80" s="13">
        <f t="shared" si="5"/>
        <v>738</v>
      </c>
      <c r="J80" s="13">
        <f t="shared" si="5"/>
        <v>174</v>
      </c>
      <c r="K80" s="13">
        <f t="shared" si="5"/>
        <v>185</v>
      </c>
      <c r="L80" s="13">
        <f t="shared" si="5"/>
        <v>20</v>
      </c>
      <c r="M80" s="13">
        <f t="shared" si="5"/>
        <v>157</v>
      </c>
      <c r="N80" s="13">
        <f t="shared" si="5"/>
        <v>177</v>
      </c>
      <c r="O80" s="13">
        <f t="shared" si="5"/>
        <v>25</v>
      </c>
      <c r="P80" s="12"/>
    </row>
    <row r="81" spans="2:16" s="1" customFormat="1" ht="12.75">
      <c r="B81" s="19" t="s">
        <v>60</v>
      </c>
      <c r="C81" s="20"/>
      <c r="D81" s="20"/>
      <c r="E81" s="20"/>
      <c r="F81" s="14"/>
      <c r="G81" s="14"/>
      <c r="H81" s="14"/>
      <c r="I81" s="142">
        <f>SUM(J80:L80)</f>
        <v>379</v>
      </c>
      <c r="J81" s="142"/>
      <c r="K81" s="142"/>
      <c r="L81" s="142">
        <f>SUM(M80:O80)</f>
        <v>359</v>
      </c>
      <c r="M81" s="142"/>
      <c r="N81" s="142"/>
      <c r="O81" s="11"/>
      <c r="P81" s="10"/>
    </row>
    <row r="82" spans="1:16" s="1" customFormat="1" ht="12.75">
      <c r="A82" s="1" t="s">
        <v>165</v>
      </c>
      <c r="B82" s="19"/>
      <c r="C82" s="20"/>
      <c r="D82" s="20"/>
      <c r="E82" s="20"/>
      <c r="F82" s="14"/>
      <c r="G82" s="14"/>
      <c r="H82" s="14"/>
      <c r="I82" s="49"/>
      <c r="J82" s="49"/>
      <c r="K82" s="49"/>
      <c r="L82" s="49"/>
      <c r="M82" s="49"/>
      <c r="N82" s="49"/>
      <c r="O82" s="11"/>
      <c r="P82" s="10"/>
    </row>
    <row r="83" spans="2:16" s="1" customFormat="1" ht="12.75">
      <c r="B83" s="19"/>
      <c r="C83" s="20"/>
      <c r="D83" s="20"/>
      <c r="E83" s="20"/>
      <c r="F83" s="14"/>
      <c r="G83" s="14"/>
      <c r="H83" s="14"/>
      <c r="I83" s="49"/>
      <c r="J83" s="49"/>
      <c r="K83" s="49"/>
      <c r="L83" s="49"/>
      <c r="M83" s="49"/>
      <c r="N83" s="49"/>
      <c r="O83" s="11"/>
      <c r="P83" s="10"/>
    </row>
    <row r="84" spans="2:16" s="1" customFormat="1" ht="12.75">
      <c r="B84" s="79" t="s">
        <v>136</v>
      </c>
      <c r="C84" s="78"/>
      <c r="D84" s="78"/>
      <c r="E84" s="78"/>
      <c r="F84" s="81">
        <f>SUM(F52:F71)</f>
        <v>42</v>
      </c>
      <c r="G84" s="81">
        <f>SUM(G52:G71)</f>
        <v>21</v>
      </c>
      <c r="H84" s="81">
        <f>SUM(H52:H71)</f>
        <v>21</v>
      </c>
      <c r="I84" s="49"/>
      <c r="J84" s="49"/>
      <c r="K84" s="49"/>
      <c r="L84" s="49"/>
      <c r="M84" s="49"/>
      <c r="N84" s="49"/>
      <c r="O84" s="11"/>
      <c r="P84" s="10"/>
    </row>
    <row r="85" spans="2:16" s="1" customFormat="1" ht="12.75">
      <c r="B85" s="79" t="s">
        <v>138</v>
      </c>
      <c r="C85" s="78"/>
      <c r="D85" s="78"/>
      <c r="E85" s="78"/>
      <c r="F85" s="81">
        <f>SUM(F73:F79)</f>
        <v>18</v>
      </c>
      <c r="G85" s="81">
        <f>SUM(G73:G79)</f>
        <v>9</v>
      </c>
      <c r="H85" s="81">
        <f>SUM(H73:H79)</f>
        <v>9</v>
      </c>
      <c r="I85" s="49"/>
      <c r="J85" s="49"/>
      <c r="K85" s="49"/>
      <c r="L85" s="49"/>
      <c r="M85" s="49"/>
      <c r="N85" s="49"/>
      <c r="O85" s="11"/>
      <c r="P85" s="10"/>
    </row>
    <row r="86" spans="2:16" s="1" customFormat="1" ht="12.75">
      <c r="B86" s="19"/>
      <c r="C86" s="20"/>
      <c r="D86" s="20"/>
      <c r="E86" s="20"/>
      <c r="F86" s="14"/>
      <c r="G86" s="14"/>
      <c r="H86" s="14"/>
      <c r="I86" s="49"/>
      <c r="J86" s="49"/>
      <c r="K86" s="49"/>
      <c r="L86" s="49"/>
      <c r="M86" s="49"/>
      <c r="N86" s="49"/>
      <c r="O86" s="11"/>
      <c r="P86" s="10"/>
    </row>
    <row r="87" spans="2:16" s="1" customFormat="1" ht="12.75">
      <c r="B87" s="57"/>
      <c r="C87" s="78"/>
      <c r="D87" s="78"/>
      <c r="E87" s="78"/>
      <c r="F87" s="58"/>
      <c r="G87" s="58"/>
      <c r="H87" s="58"/>
      <c r="I87" s="59"/>
      <c r="J87" s="59"/>
      <c r="K87" s="49"/>
      <c r="O87" s="11"/>
      <c r="P87" s="10"/>
    </row>
    <row r="88" spans="2:5" ht="12.75">
      <c r="B88" s="143"/>
      <c r="C88" s="144"/>
      <c r="D88" s="144"/>
      <c r="E88" s="144"/>
    </row>
    <row r="89" spans="2:16" s="32" customFormat="1" ht="12.75">
      <c r="B89" s="113" t="s">
        <v>153</v>
      </c>
      <c r="C89" s="113"/>
      <c r="D89" s="113"/>
      <c r="E89" s="113"/>
      <c r="F89" s="113">
        <f>SUM(F52:F54)</f>
        <v>13</v>
      </c>
      <c r="G89" s="113">
        <f aca="true" t="shared" si="6" ref="G89:O89">SUM(G52:G54)</f>
        <v>10</v>
      </c>
      <c r="H89" s="113">
        <f t="shared" si="6"/>
        <v>3</v>
      </c>
      <c r="I89" s="113">
        <f t="shared" si="6"/>
        <v>130</v>
      </c>
      <c r="J89" s="113">
        <f t="shared" si="6"/>
        <v>45</v>
      </c>
      <c r="K89" s="113">
        <f t="shared" si="6"/>
        <v>35</v>
      </c>
      <c r="L89" s="113">
        <f t="shared" si="6"/>
        <v>20</v>
      </c>
      <c r="M89" s="113">
        <f t="shared" si="6"/>
        <v>15</v>
      </c>
      <c r="N89" s="113">
        <f t="shared" si="6"/>
        <v>15</v>
      </c>
      <c r="O89" s="113">
        <f t="shared" si="6"/>
        <v>0</v>
      </c>
      <c r="P89" s="21"/>
    </row>
    <row r="90" s="24" customFormat="1" ht="12.75"/>
    <row r="91" s="33" customFormat="1" ht="12.75"/>
    <row r="92" spans="2:15" s="33" customFormat="1" ht="12.7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ht="12.75">
      <c r="B93" s="36"/>
    </row>
    <row r="94" ht="12.75">
      <c r="B94" s="36"/>
    </row>
    <row r="95" ht="12.75">
      <c r="B95" s="36"/>
    </row>
    <row r="96" ht="12.75">
      <c r="B96" s="36"/>
    </row>
    <row r="97" ht="12.75">
      <c r="B97" s="36"/>
    </row>
    <row r="98" spans="2:15" ht="12.75">
      <c r="B98" s="16" t="s">
        <v>150</v>
      </c>
      <c r="D98" s="16"/>
      <c r="E98" s="21" t="s">
        <v>29</v>
      </c>
      <c r="F98" s="21" t="s">
        <v>0</v>
      </c>
      <c r="G98" s="21"/>
      <c r="H98" s="21"/>
      <c r="I98" s="21"/>
      <c r="J98" s="16"/>
      <c r="K98" s="16"/>
      <c r="L98" s="16"/>
      <c r="M98" s="16"/>
      <c r="N98" s="16"/>
      <c r="O98" s="16"/>
    </row>
    <row r="99" spans="2:15" ht="12.75">
      <c r="B99" t="s">
        <v>171</v>
      </c>
      <c r="D99" s="17"/>
      <c r="E99" s="50">
        <f>I99/I102</f>
        <v>0.4868804664723032</v>
      </c>
      <c r="F99" s="21" t="s">
        <v>30</v>
      </c>
      <c r="G99" s="21"/>
      <c r="H99" s="21"/>
      <c r="I99" s="21">
        <f>J133+M133</f>
        <v>334</v>
      </c>
      <c r="J99" s="16"/>
      <c r="K99" s="16"/>
      <c r="L99" s="16"/>
      <c r="M99" s="16"/>
      <c r="N99" s="16"/>
      <c r="O99" s="16"/>
    </row>
    <row r="100" spans="2:15" ht="12.75">
      <c r="B100" t="s">
        <v>73</v>
      </c>
      <c r="D100" s="17"/>
      <c r="E100" s="50">
        <f>I100/I102</f>
        <v>0.39941690962099125</v>
      </c>
      <c r="F100" s="21" t="s">
        <v>31</v>
      </c>
      <c r="G100" s="21"/>
      <c r="H100" s="21"/>
      <c r="I100" s="21">
        <f>K133+N133</f>
        <v>274</v>
      </c>
      <c r="J100" s="16"/>
      <c r="K100" s="16"/>
      <c r="L100" s="16"/>
      <c r="M100" s="16"/>
      <c r="N100" s="16"/>
      <c r="O100" s="16"/>
    </row>
    <row r="101" spans="2:15" ht="12.75">
      <c r="B101" t="s">
        <v>22</v>
      </c>
      <c r="D101" s="17"/>
      <c r="E101" s="50">
        <f>I101/I102</f>
        <v>0.11370262390670553</v>
      </c>
      <c r="F101" s="21" t="s">
        <v>32</v>
      </c>
      <c r="G101" s="21"/>
      <c r="H101" s="21"/>
      <c r="I101" s="21">
        <f>L133+O133</f>
        <v>78</v>
      </c>
      <c r="J101" s="16"/>
      <c r="K101" s="16"/>
      <c r="L101" s="16"/>
      <c r="M101" s="16"/>
      <c r="N101" s="16"/>
      <c r="O101" s="16"/>
    </row>
    <row r="102" spans="2:15" ht="12.75">
      <c r="B102" t="s">
        <v>34</v>
      </c>
      <c r="D102" s="16"/>
      <c r="E102" s="50">
        <f>SUM(E99:E101)</f>
        <v>0.9999999999999999</v>
      </c>
      <c r="F102" s="21" t="s">
        <v>2</v>
      </c>
      <c r="G102" s="21"/>
      <c r="H102" s="21"/>
      <c r="I102" s="21">
        <f>SUM(I99:I101)</f>
        <v>686</v>
      </c>
      <c r="J102" s="16"/>
      <c r="K102" s="16"/>
      <c r="L102" s="16"/>
      <c r="M102" s="16"/>
      <c r="N102" s="16"/>
      <c r="O102" s="16"/>
    </row>
    <row r="103" ht="12.75">
      <c r="B103" t="s">
        <v>69</v>
      </c>
    </row>
    <row r="104" spans="1:16" ht="12.75" customHeight="1">
      <c r="A104" s="139" t="s">
        <v>23</v>
      </c>
      <c r="B104" s="141" t="s">
        <v>3</v>
      </c>
      <c r="C104" s="141" t="s">
        <v>126</v>
      </c>
      <c r="D104" s="141"/>
      <c r="E104" s="141"/>
      <c r="F104" s="128" t="s">
        <v>4</v>
      </c>
      <c r="G104" s="129"/>
      <c r="H104" s="130"/>
      <c r="I104" s="140" t="s">
        <v>5</v>
      </c>
      <c r="J104" s="146"/>
      <c r="K104" s="146"/>
      <c r="L104" s="146"/>
      <c r="M104" s="146"/>
      <c r="N104" s="146"/>
      <c r="O104" s="147"/>
      <c r="P104" s="133" t="s">
        <v>6</v>
      </c>
    </row>
    <row r="105" spans="1:16" s="1" customFormat="1" ht="12.75">
      <c r="A105" s="139"/>
      <c r="B105" s="149"/>
      <c r="C105" s="131" t="s">
        <v>7</v>
      </c>
      <c r="D105" s="126" t="s">
        <v>127</v>
      </c>
      <c r="E105" s="126" t="s">
        <v>128</v>
      </c>
      <c r="F105" s="131" t="s">
        <v>63</v>
      </c>
      <c r="G105" s="131" t="s">
        <v>134</v>
      </c>
      <c r="H105" s="131" t="s">
        <v>135</v>
      </c>
      <c r="I105" s="126" t="s">
        <v>131</v>
      </c>
      <c r="J105" s="136" t="s">
        <v>134</v>
      </c>
      <c r="K105" s="137"/>
      <c r="L105" s="138"/>
      <c r="M105" s="136" t="s">
        <v>135</v>
      </c>
      <c r="N105" s="137"/>
      <c r="O105" s="138"/>
      <c r="P105" s="134"/>
    </row>
    <row r="106" spans="1:16" s="1" customFormat="1" ht="12.75">
      <c r="A106" s="139"/>
      <c r="B106" s="150"/>
      <c r="C106" s="132"/>
      <c r="D106" s="127"/>
      <c r="E106" s="127"/>
      <c r="F106" s="132"/>
      <c r="G106" s="132"/>
      <c r="H106" s="132"/>
      <c r="I106" s="127"/>
      <c r="J106" s="60" t="s">
        <v>8</v>
      </c>
      <c r="K106" s="61" t="s">
        <v>9</v>
      </c>
      <c r="L106" s="61" t="s">
        <v>10</v>
      </c>
      <c r="M106" s="61" t="s">
        <v>8</v>
      </c>
      <c r="N106" s="61" t="s">
        <v>9</v>
      </c>
      <c r="O106" s="61" t="s">
        <v>10</v>
      </c>
      <c r="P106" s="135"/>
    </row>
    <row r="107" spans="1:16" s="23" customFormat="1" ht="12.75">
      <c r="A107" s="25">
        <f>A106+1</f>
        <v>1</v>
      </c>
      <c r="B107" s="106" t="s">
        <v>46</v>
      </c>
      <c r="C107" s="34">
        <v>5</v>
      </c>
      <c r="D107" s="34">
        <v>5</v>
      </c>
      <c r="E107" s="34"/>
      <c r="F107" s="18">
        <f>G107+H107</f>
        <v>3</v>
      </c>
      <c r="G107" s="34">
        <v>3</v>
      </c>
      <c r="H107" s="34"/>
      <c r="I107" s="34">
        <v>30</v>
      </c>
      <c r="J107" s="18">
        <v>15</v>
      </c>
      <c r="K107" s="18">
        <v>15</v>
      </c>
      <c r="L107" s="18">
        <v>0</v>
      </c>
      <c r="M107" s="18">
        <v>0</v>
      </c>
      <c r="N107" s="18">
        <v>0</v>
      </c>
      <c r="O107" s="18">
        <v>0</v>
      </c>
      <c r="P107" s="22"/>
    </row>
    <row r="108" spans="1:16" s="23" customFormat="1" ht="12.75">
      <c r="A108" s="25">
        <v>2</v>
      </c>
      <c r="B108" s="25" t="s">
        <v>50</v>
      </c>
      <c r="C108" s="34">
        <v>5</v>
      </c>
      <c r="D108" s="34">
        <v>5</v>
      </c>
      <c r="E108" s="34"/>
      <c r="F108" s="18">
        <f aca="true" t="shared" si="7" ref="F108:F125">G108+H108</f>
        <v>3</v>
      </c>
      <c r="G108" s="34">
        <v>3</v>
      </c>
      <c r="H108" s="34"/>
      <c r="I108" s="34">
        <v>30</v>
      </c>
      <c r="J108" s="18">
        <v>15</v>
      </c>
      <c r="K108" s="18">
        <v>15</v>
      </c>
      <c r="L108" s="18">
        <v>0</v>
      </c>
      <c r="M108" s="18">
        <v>0</v>
      </c>
      <c r="N108" s="18">
        <v>0</v>
      </c>
      <c r="O108" s="18">
        <v>0</v>
      </c>
      <c r="P108" s="22"/>
    </row>
    <row r="109" spans="1:16" s="23" customFormat="1" ht="12.75">
      <c r="A109" s="25">
        <v>3</v>
      </c>
      <c r="B109" s="25" t="s">
        <v>51</v>
      </c>
      <c r="C109" s="18"/>
      <c r="D109" s="34">
        <v>5</v>
      </c>
      <c r="E109" s="18"/>
      <c r="F109" s="18">
        <f t="shared" si="7"/>
        <v>3</v>
      </c>
      <c r="G109" s="18">
        <v>3</v>
      </c>
      <c r="H109" s="18"/>
      <c r="I109" s="18">
        <v>30</v>
      </c>
      <c r="J109" s="18">
        <v>15</v>
      </c>
      <c r="K109" s="18">
        <v>15</v>
      </c>
      <c r="L109" s="18">
        <v>0</v>
      </c>
      <c r="M109" s="18">
        <v>0</v>
      </c>
      <c r="N109" s="18">
        <v>0</v>
      </c>
      <c r="O109" s="18">
        <v>0</v>
      </c>
      <c r="P109" s="22"/>
    </row>
    <row r="110" spans="1:16" s="23" customFormat="1" ht="12.75">
      <c r="A110" s="25">
        <v>4</v>
      </c>
      <c r="B110" s="25" t="s">
        <v>52</v>
      </c>
      <c r="C110" s="18"/>
      <c r="D110" s="18">
        <v>6</v>
      </c>
      <c r="E110" s="18"/>
      <c r="F110" s="18">
        <f t="shared" si="7"/>
        <v>3</v>
      </c>
      <c r="G110" s="18"/>
      <c r="H110" s="18">
        <v>3</v>
      </c>
      <c r="I110" s="18">
        <v>30</v>
      </c>
      <c r="J110" s="18">
        <v>0</v>
      </c>
      <c r="K110" s="18">
        <v>0</v>
      </c>
      <c r="L110" s="18">
        <v>0</v>
      </c>
      <c r="M110" s="18">
        <v>15</v>
      </c>
      <c r="N110" s="18">
        <v>15</v>
      </c>
      <c r="O110" s="18">
        <v>0</v>
      </c>
      <c r="P110" s="22"/>
    </row>
    <row r="111" spans="1:16" s="23" customFormat="1" ht="12.75">
      <c r="A111" s="25">
        <v>5</v>
      </c>
      <c r="B111" s="25" t="s">
        <v>27</v>
      </c>
      <c r="C111" s="18"/>
      <c r="D111" s="18">
        <v>6</v>
      </c>
      <c r="E111" s="18"/>
      <c r="F111" s="18">
        <f t="shared" si="7"/>
        <v>3</v>
      </c>
      <c r="G111" s="18"/>
      <c r="H111" s="18">
        <v>3</v>
      </c>
      <c r="I111" s="18">
        <v>30</v>
      </c>
      <c r="J111" s="18">
        <v>0</v>
      </c>
      <c r="K111" s="18">
        <v>0</v>
      </c>
      <c r="L111" s="18">
        <v>0</v>
      </c>
      <c r="M111" s="18">
        <v>15</v>
      </c>
      <c r="N111" s="18">
        <v>0</v>
      </c>
      <c r="O111" s="18">
        <v>15</v>
      </c>
      <c r="P111" s="22"/>
    </row>
    <row r="112" spans="1:16" s="121" customFormat="1" ht="12.75">
      <c r="A112" s="118">
        <v>6</v>
      </c>
      <c r="B112" s="118" t="s">
        <v>116</v>
      </c>
      <c r="C112" s="119"/>
      <c r="D112" s="119">
        <v>6</v>
      </c>
      <c r="E112" s="119"/>
      <c r="F112" s="119">
        <f t="shared" si="7"/>
        <v>3</v>
      </c>
      <c r="G112" s="119"/>
      <c r="H112" s="119">
        <v>3</v>
      </c>
      <c r="I112" s="119">
        <v>40</v>
      </c>
      <c r="J112" s="120">
        <v>0</v>
      </c>
      <c r="K112" s="120">
        <v>0</v>
      </c>
      <c r="L112" s="120">
        <v>0</v>
      </c>
      <c r="M112" s="120">
        <v>10</v>
      </c>
      <c r="N112" s="120">
        <v>0</v>
      </c>
      <c r="O112" s="120">
        <v>30</v>
      </c>
      <c r="P112" s="118" t="s">
        <v>169</v>
      </c>
    </row>
    <row r="113" spans="1:16" s="1" customFormat="1" ht="12.75">
      <c r="A113" s="3">
        <v>7</v>
      </c>
      <c r="B113" s="3" t="s">
        <v>24</v>
      </c>
      <c r="C113" s="4"/>
      <c r="D113" s="4">
        <v>5</v>
      </c>
      <c r="E113" s="4"/>
      <c r="F113" s="18">
        <f t="shared" si="7"/>
        <v>2</v>
      </c>
      <c r="G113" s="4">
        <v>2</v>
      </c>
      <c r="H113" s="4"/>
      <c r="I113" s="4">
        <v>28</v>
      </c>
      <c r="J113" s="2">
        <v>10</v>
      </c>
      <c r="K113" s="2">
        <v>0</v>
      </c>
      <c r="L113" s="2">
        <v>18</v>
      </c>
      <c r="M113" s="2">
        <v>0</v>
      </c>
      <c r="N113" s="2">
        <v>0</v>
      </c>
      <c r="O113" s="2">
        <v>0</v>
      </c>
      <c r="P113" s="3"/>
    </row>
    <row r="114" spans="1:16" s="1" customFormat="1" ht="12.75">
      <c r="A114" s="3">
        <v>8</v>
      </c>
      <c r="B114" s="3" t="s">
        <v>62</v>
      </c>
      <c r="C114" s="2"/>
      <c r="D114" s="4">
        <v>5</v>
      </c>
      <c r="E114" s="2"/>
      <c r="F114" s="18">
        <f t="shared" si="7"/>
        <v>1</v>
      </c>
      <c r="G114" s="2">
        <v>1</v>
      </c>
      <c r="H114" s="2"/>
      <c r="I114" s="2">
        <v>13</v>
      </c>
      <c r="J114" s="2">
        <v>3</v>
      </c>
      <c r="K114" s="2">
        <v>10</v>
      </c>
      <c r="L114" s="2">
        <v>0</v>
      </c>
      <c r="M114" s="2">
        <v>0</v>
      </c>
      <c r="N114" s="2">
        <v>0</v>
      </c>
      <c r="O114" s="2">
        <v>0</v>
      </c>
      <c r="P114" s="3"/>
    </row>
    <row r="115" spans="1:16" s="1" customFormat="1" ht="12.75">
      <c r="A115" s="3">
        <v>9</v>
      </c>
      <c r="B115" s="3" t="s">
        <v>58</v>
      </c>
      <c r="C115" s="2"/>
      <c r="D115" s="2">
        <v>5</v>
      </c>
      <c r="E115" s="2"/>
      <c r="F115" s="18">
        <f t="shared" si="7"/>
        <v>1</v>
      </c>
      <c r="G115" s="2">
        <v>1</v>
      </c>
      <c r="H115" s="2"/>
      <c r="I115" s="2">
        <v>12</v>
      </c>
      <c r="J115" s="5">
        <v>12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3"/>
    </row>
    <row r="116" spans="1:16" s="1" customFormat="1" ht="12.75">
      <c r="A116" s="3">
        <f>A115+1</f>
        <v>10</v>
      </c>
      <c r="B116" s="3" t="s">
        <v>59</v>
      </c>
      <c r="C116" s="2"/>
      <c r="D116" s="4">
        <v>5</v>
      </c>
      <c r="E116" s="2"/>
      <c r="F116" s="18">
        <f t="shared" si="7"/>
        <v>1</v>
      </c>
      <c r="G116" s="2">
        <v>1</v>
      </c>
      <c r="H116" s="2"/>
      <c r="I116" s="2">
        <v>25</v>
      </c>
      <c r="J116" s="2">
        <v>13</v>
      </c>
      <c r="K116" s="2">
        <v>12</v>
      </c>
      <c r="L116" s="2">
        <v>0</v>
      </c>
      <c r="M116" s="2">
        <v>0</v>
      </c>
      <c r="N116" s="2">
        <v>0</v>
      </c>
      <c r="O116" s="2">
        <v>0</v>
      </c>
      <c r="P116" s="3"/>
    </row>
    <row r="117" spans="1:16" s="1" customFormat="1" ht="12.75">
      <c r="A117" s="3">
        <f>A116+1</f>
        <v>11</v>
      </c>
      <c r="B117" s="6" t="s">
        <v>179</v>
      </c>
      <c r="C117" s="7"/>
      <c r="D117" s="8"/>
      <c r="E117" s="7">
        <v>5</v>
      </c>
      <c r="F117" s="18">
        <f t="shared" si="7"/>
        <v>3</v>
      </c>
      <c r="G117" s="2">
        <v>3</v>
      </c>
      <c r="H117" s="2"/>
      <c r="I117" s="2">
        <v>15</v>
      </c>
      <c r="J117" s="2">
        <v>0</v>
      </c>
      <c r="K117" s="2">
        <v>15</v>
      </c>
      <c r="L117" s="2">
        <v>0</v>
      </c>
      <c r="M117" s="2">
        <v>0</v>
      </c>
      <c r="N117" s="2">
        <v>0</v>
      </c>
      <c r="O117" s="2">
        <v>0</v>
      </c>
      <c r="P117" s="3"/>
    </row>
    <row r="118" spans="1:16" s="1" customFormat="1" ht="12.75">
      <c r="A118" s="3">
        <v>12</v>
      </c>
      <c r="B118" s="6" t="s">
        <v>180</v>
      </c>
      <c r="C118" s="7"/>
      <c r="D118" s="8"/>
      <c r="E118" s="7">
        <v>6</v>
      </c>
      <c r="F118" s="18">
        <f t="shared" si="7"/>
        <v>7</v>
      </c>
      <c r="G118" s="2"/>
      <c r="H118" s="2">
        <v>7</v>
      </c>
      <c r="I118" s="2">
        <v>30</v>
      </c>
      <c r="J118" s="2">
        <v>0</v>
      </c>
      <c r="K118" s="2">
        <v>0</v>
      </c>
      <c r="L118" s="2">
        <v>0</v>
      </c>
      <c r="M118" s="2">
        <v>0</v>
      </c>
      <c r="N118" s="2">
        <v>30</v>
      </c>
      <c r="O118" s="2">
        <v>0</v>
      </c>
      <c r="P118" s="3"/>
    </row>
    <row r="119" spans="1:16" s="1" customFormat="1" ht="12.75">
      <c r="A119" s="3">
        <v>13</v>
      </c>
      <c r="B119" s="6" t="s">
        <v>47</v>
      </c>
      <c r="C119" s="7"/>
      <c r="D119" s="8">
        <v>5</v>
      </c>
      <c r="E119" s="7"/>
      <c r="F119" s="18">
        <f t="shared" si="7"/>
        <v>1</v>
      </c>
      <c r="G119" s="2">
        <v>1</v>
      </c>
      <c r="H119" s="2"/>
      <c r="I119" s="2">
        <v>15</v>
      </c>
      <c r="J119" s="2">
        <v>15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3"/>
    </row>
    <row r="120" spans="1:16" s="1" customFormat="1" ht="12.75">
      <c r="A120" s="3">
        <v>14</v>
      </c>
      <c r="B120" s="6" t="s">
        <v>48</v>
      </c>
      <c r="C120" s="7">
        <v>5</v>
      </c>
      <c r="D120" s="8">
        <v>5</v>
      </c>
      <c r="E120" s="7"/>
      <c r="F120" s="18">
        <f t="shared" si="7"/>
        <v>1</v>
      </c>
      <c r="G120" s="7">
        <v>1</v>
      </c>
      <c r="H120" s="7"/>
      <c r="I120" s="7">
        <v>28</v>
      </c>
      <c r="J120" s="5">
        <v>18</v>
      </c>
      <c r="K120" s="5">
        <v>10</v>
      </c>
      <c r="L120" s="5">
        <v>0</v>
      </c>
      <c r="M120" s="5">
        <v>0</v>
      </c>
      <c r="N120" s="5">
        <v>0</v>
      </c>
      <c r="O120" s="5">
        <v>0</v>
      </c>
      <c r="P120" s="6"/>
    </row>
    <row r="121" spans="1:16" s="1" customFormat="1" ht="12.75">
      <c r="A121" s="3">
        <v>15</v>
      </c>
      <c r="B121" s="3" t="s">
        <v>57</v>
      </c>
      <c r="C121" s="2"/>
      <c r="D121" s="4">
        <v>5</v>
      </c>
      <c r="E121" s="2"/>
      <c r="F121" s="18">
        <f t="shared" si="7"/>
        <v>3</v>
      </c>
      <c r="G121" s="2">
        <v>3</v>
      </c>
      <c r="H121" s="2"/>
      <c r="I121" s="2">
        <v>30</v>
      </c>
      <c r="J121" s="2">
        <v>15</v>
      </c>
      <c r="K121" s="2">
        <v>0</v>
      </c>
      <c r="L121" s="2">
        <v>15</v>
      </c>
      <c r="M121" s="2">
        <v>0</v>
      </c>
      <c r="N121" s="2">
        <v>0</v>
      </c>
      <c r="O121" s="2">
        <v>0</v>
      </c>
      <c r="P121" s="3"/>
    </row>
    <row r="122" spans="1:16" s="1" customFormat="1" ht="12.75">
      <c r="A122" s="3">
        <v>16</v>
      </c>
      <c r="B122" s="3" t="s">
        <v>53</v>
      </c>
      <c r="C122" s="2">
        <v>6</v>
      </c>
      <c r="D122" s="2">
        <v>6</v>
      </c>
      <c r="E122" s="2"/>
      <c r="F122" s="18">
        <f t="shared" si="7"/>
        <v>2</v>
      </c>
      <c r="G122" s="2"/>
      <c r="H122" s="2">
        <v>2</v>
      </c>
      <c r="I122" s="2">
        <v>25</v>
      </c>
      <c r="J122" s="2">
        <v>0</v>
      </c>
      <c r="K122" s="2">
        <v>0</v>
      </c>
      <c r="L122" s="2">
        <v>0</v>
      </c>
      <c r="M122" s="2">
        <v>13</v>
      </c>
      <c r="N122" s="2">
        <v>12</v>
      </c>
      <c r="O122" s="2">
        <v>0</v>
      </c>
      <c r="P122" s="3"/>
    </row>
    <row r="123" spans="1:16" s="1" customFormat="1" ht="12.75">
      <c r="A123" s="3">
        <v>17</v>
      </c>
      <c r="B123" s="3" t="s">
        <v>25</v>
      </c>
      <c r="C123" s="2">
        <v>6</v>
      </c>
      <c r="D123" s="2">
        <v>6</v>
      </c>
      <c r="E123" s="2"/>
      <c r="F123" s="18">
        <f t="shared" si="7"/>
        <v>1</v>
      </c>
      <c r="G123" s="2"/>
      <c r="H123" s="2">
        <v>1</v>
      </c>
      <c r="I123" s="2">
        <v>30</v>
      </c>
      <c r="J123" s="2">
        <v>0</v>
      </c>
      <c r="K123" s="2">
        <v>0</v>
      </c>
      <c r="L123" s="2">
        <v>0</v>
      </c>
      <c r="M123" s="2">
        <v>15</v>
      </c>
      <c r="N123" s="2">
        <v>15</v>
      </c>
      <c r="O123" s="2">
        <v>0</v>
      </c>
      <c r="P123" s="9"/>
    </row>
    <row r="124" spans="1:16" s="1" customFormat="1" ht="12.75">
      <c r="A124" s="3">
        <v>18</v>
      </c>
      <c r="B124" s="3" t="s">
        <v>54</v>
      </c>
      <c r="C124" s="4"/>
      <c r="D124" s="4">
        <v>6</v>
      </c>
      <c r="E124" s="4"/>
      <c r="F124" s="18">
        <f t="shared" si="7"/>
        <v>1</v>
      </c>
      <c r="G124" s="4"/>
      <c r="H124" s="4">
        <v>1</v>
      </c>
      <c r="I124" s="4">
        <v>15</v>
      </c>
      <c r="J124" s="2">
        <v>0</v>
      </c>
      <c r="K124" s="2">
        <v>0</v>
      </c>
      <c r="L124" s="2">
        <v>0</v>
      </c>
      <c r="M124" s="2">
        <v>15</v>
      </c>
      <c r="N124" s="2">
        <v>0</v>
      </c>
      <c r="O124" s="2">
        <v>0</v>
      </c>
      <c r="P124" s="3"/>
    </row>
    <row r="125" spans="1:16" s="1" customFormat="1" ht="12.75">
      <c r="A125" s="3">
        <v>19</v>
      </c>
      <c r="B125" s="3" t="s">
        <v>55</v>
      </c>
      <c r="C125" s="2">
        <v>6</v>
      </c>
      <c r="D125" s="2"/>
      <c r="E125" s="2"/>
      <c r="F125" s="18">
        <f t="shared" si="7"/>
        <v>1</v>
      </c>
      <c r="G125" s="2"/>
      <c r="H125" s="2">
        <v>1</v>
      </c>
      <c r="I125" s="2">
        <v>15</v>
      </c>
      <c r="J125" s="5">
        <v>0</v>
      </c>
      <c r="K125" s="5">
        <v>0</v>
      </c>
      <c r="L125" s="5">
        <v>0</v>
      </c>
      <c r="M125" s="5">
        <v>15</v>
      </c>
      <c r="N125" s="5">
        <v>0</v>
      </c>
      <c r="O125" s="5">
        <v>0</v>
      </c>
      <c r="P125" s="3"/>
    </row>
    <row r="126" spans="1:16" s="1" customFormat="1" ht="12.75">
      <c r="A126" s="3"/>
      <c r="B126" s="37" t="s">
        <v>65</v>
      </c>
      <c r="C126" s="2"/>
      <c r="D126" s="2"/>
      <c r="E126" s="2"/>
      <c r="F126" s="18"/>
      <c r="G126" s="2"/>
      <c r="H126" s="2"/>
      <c r="I126" s="2"/>
      <c r="J126" s="2"/>
      <c r="K126" s="2"/>
      <c r="L126" s="2"/>
      <c r="M126" s="2"/>
      <c r="N126" s="2"/>
      <c r="O126" s="2"/>
      <c r="P126" s="3"/>
    </row>
    <row r="127" spans="1:16" s="1" customFormat="1" ht="12.75">
      <c r="A127" s="74">
        <v>20</v>
      </c>
      <c r="B127" s="74" t="s">
        <v>107</v>
      </c>
      <c r="C127" s="75">
        <v>5</v>
      </c>
      <c r="D127" s="75">
        <v>5</v>
      </c>
      <c r="E127" s="75"/>
      <c r="F127" s="18">
        <f aca="true" t="shared" si="8" ref="F127:F132">+G127+H127</f>
        <v>3</v>
      </c>
      <c r="G127" s="75">
        <v>3</v>
      </c>
      <c r="H127" s="75"/>
      <c r="I127" s="75">
        <v>45</v>
      </c>
      <c r="J127" s="75">
        <v>20</v>
      </c>
      <c r="K127" s="75">
        <v>25</v>
      </c>
      <c r="L127" s="75">
        <v>0</v>
      </c>
      <c r="M127" s="75">
        <v>0</v>
      </c>
      <c r="N127" s="75">
        <v>0</v>
      </c>
      <c r="O127" s="75">
        <v>0</v>
      </c>
      <c r="P127" s="3"/>
    </row>
    <row r="128" spans="1:16" s="1" customFormat="1" ht="12.75">
      <c r="A128" s="74">
        <v>21</v>
      </c>
      <c r="B128" s="74" t="s">
        <v>106</v>
      </c>
      <c r="C128" s="75">
        <v>5</v>
      </c>
      <c r="D128" s="75">
        <v>5</v>
      </c>
      <c r="E128" s="75"/>
      <c r="F128" s="18">
        <f t="shared" si="8"/>
        <v>2</v>
      </c>
      <c r="G128" s="75">
        <v>2</v>
      </c>
      <c r="H128" s="75"/>
      <c r="I128" s="75">
        <v>40</v>
      </c>
      <c r="J128" s="75">
        <v>20</v>
      </c>
      <c r="K128" s="75">
        <v>20</v>
      </c>
      <c r="L128" s="75">
        <v>0</v>
      </c>
      <c r="M128" s="75">
        <v>0</v>
      </c>
      <c r="N128" s="75">
        <v>0</v>
      </c>
      <c r="O128" s="75">
        <v>0</v>
      </c>
      <c r="P128" s="3"/>
    </row>
    <row r="129" spans="1:16" s="1" customFormat="1" ht="12.75">
      <c r="A129" s="102">
        <v>22</v>
      </c>
      <c r="B129" s="102" t="s">
        <v>108</v>
      </c>
      <c r="C129" s="103"/>
      <c r="D129" s="103">
        <v>5</v>
      </c>
      <c r="E129" s="103"/>
      <c r="F129" s="104">
        <f t="shared" si="8"/>
        <v>3</v>
      </c>
      <c r="G129" s="103">
        <v>3</v>
      </c>
      <c r="H129" s="103"/>
      <c r="I129" s="103">
        <v>45</v>
      </c>
      <c r="J129" s="103">
        <v>25</v>
      </c>
      <c r="K129" s="103">
        <v>20</v>
      </c>
      <c r="L129" s="103">
        <v>0</v>
      </c>
      <c r="M129" s="103">
        <v>0</v>
      </c>
      <c r="N129" s="103">
        <v>0</v>
      </c>
      <c r="O129" s="103">
        <v>0</v>
      </c>
      <c r="P129" s="101"/>
    </row>
    <row r="130" spans="1:16" s="1" customFormat="1" ht="25.5">
      <c r="A130" s="102">
        <v>23</v>
      </c>
      <c r="B130" s="88" t="s">
        <v>161</v>
      </c>
      <c r="C130" s="103"/>
      <c r="D130" s="103">
        <v>6</v>
      </c>
      <c r="E130" s="103"/>
      <c r="F130" s="104">
        <f t="shared" si="8"/>
        <v>3</v>
      </c>
      <c r="G130" s="103"/>
      <c r="H130" s="103">
        <v>3</v>
      </c>
      <c r="I130" s="103">
        <v>30</v>
      </c>
      <c r="J130" s="103">
        <v>0</v>
      </c>
      <c r="K130" s="103">
        <v>0</v>
      </c>
      <c r="L130" s="103">
        <v>0</v>
      </c>
      <c r="M130" s="103">
        <v>15</v>
      </c>
      <c r="N130" s="103">
        <v>15</v>
      </c>
      <c r="O130" s="103">
        <v>0</v>
      </c>
      <c r="P130" s="101"/>
    </row>
    <row r="131" spans="1:16" s="105" customFormat="1" ht="25.5">
      <c r="A131" s="102">
        <v>24</v>
      </c>
      <c r="B131" s="88" t="s">
        <v>109</v>
      </c>
      <c r="C131" s="103"/>
      <c r="D131" s="103">
        <v>6</v>
      </c>
      <c r="E131" s="103"/>
      <c r="F131" s="104">
        <f t="shared" si="8"/>
        <v>3</v>
      </c>
      <c r="G131" s="103"/>
      <c r="H131" s="103">
        <v>3</v>
      </c>
      <c r="I131" s="103">
        <v>25</v>
      </c>
      <c r="J131" s="103">
        <v>0</v>
      </c>
      <c r="K131" s="103">
        <v>0</v>
      </c>
      <c r="L131" s="103">
        <v>0</v>
      </c>
      <c r="M131" s="103">
        <v>10</v>
      </c>
      <c r="N131" s="103">
        <v>15</v>
      </c>
      <c r="O131" s="103">
        <v>0</v>
      </c>
      <c r="P131" s="101"/>
    </row>
    <row r="132" spans="1:16" s="1" customFormat="1" ht="12.75">
      <c r="A132" s="74">
        <v>25</v>
      </c>
      <c r="B132" s="74" t="s">
        <v>147</v>
      </c>
      <c r="C132" s="75"/>
      <c r="D132" s="75">
        <v>6</v>
      </c>
      <c r="E132" s="75"/>
      <c r="F132" s="18">
        <f t="shared" si="8"/>
        <v>3</v>
      </c>
      <c r="G132" s="75"/>
      <c r="H132" s="75">
        <v>3</v>
      </c>
      <c r="I132" s="75">
        <v>30</v>
      </c>
      <c r="J132" s="75">
        <v>0</v>
      </c>
      <c r="K132" s="75">
        <v>0</v>
      </c>
      <c r="L132" s="75">
        <v>0</v>
      </c>
      <c r="M132" s="75">
        <v>15</v>
      </c>
      <c r="N132" s="75">
        <v>15</v>
      </c>
      <c r="O132" s="75">
        <v>0</v>
      </c>
      <c r="P132" s="3"/>
    </row>
    <row r="133" spans="1:16" s="14" customFormat="1" ht="12.75">
      <c r="A133" s="12"/>
      <c r="B133" s="12" t="s">
        <v>17</v>
      </c>
      <c r="C133" s="13">
        <f>COUNT(C107:C132)</f>
        <v>8</v>
      </c>
      <c r="D133" s="12"/>
      <c r="E133" s="12"/>
      <c r="F133" s="13">
        <f aca="true" t="shared" si="9" ref="F133:O133">SUM(F107:F132)</f>
        <v>60</v>
      </c>
      <c r="G133" s="13">
        <f t="shared" si="9"/>
        <v>30</v>
      </c>
      <c r="H133" s="13">
        <f t="shared" si="9"/>
        <v>30</v>
      </c>
      <c r="I133" s="13">
        <f t="shared" si="9"/>
        <v>686</v>
      </c>
      <c r="J133" s="13">
        <f t="shared" si="9"/>
        <v>196</v>
      </c>
      <c r="K133" s="13">
        <f t="shared" si="9"/>
        <v>157</v>
      </c>
      <c r="L133" s="13">
        <f t="shared" si="9"/>
        <v>33</v>
      </c>
      <c r="M133" s="13">
        <f t="shared" si="9"/>
        <v>138</v>
      </c>
      <c r="N133" s="13">
        <f t="shared" si="9"/>
        <v>117</v>
      </c>
      <c r="O133" s="13">
        <f t="shared" si="9"/>
        <v>45</v>
      </c>
      <c r="P133" s="12"/>
    </row>
    <row r="134" spans="2:16" s="16" customFormat="1" ht="12.75">
      <c r="B134" s="16" t="s">
        <v>60</v>
      </c>
      <c r="J134" s="145">
        <f>SUM(J133:L133)</f>
        <v>386</v>
      </c>
      <c r="K134" s="145"/>
      <c r="L134" s="145"/>
      <c r="M134" s="145">
        <f>SUM(M133:O133)</f>
        <v>300</v>
      </c>
      <c r="N134" s="145"/>
      <c r="O134" s="145"/>
      <c r="P134" s="15"/>
    </row>
    <row r="135" spans="10:16" s="16" customFormat="1" ht="12.75">
      <c r="J135" s="48"/>
      <c r="K135" s="48"/>
      <c r="L135" s="48"/>
      <c r="M135" s="48"/>
      <c r="N135" s="48"/>
      <c r="O135" s="48"/>
      <c r="P135" s="15"/>
    </row>
    <row r="136" spans="2:16" s="21" customFormat="1" ht="12.75">
      <c r="B136" s="79" t="s">
        <v>136</v>
      </c>
      <c r="C136" s="78"/>
      <c r="D136" s="78"/>
      <c r="E136" s="78"/>
      <c r="F136" s="81">
        <f>SUM(F107:F125)</f>
        <v>43</v>
      </c>
      <c r="G136" s="81">
        <f>SUM(G107:G125)</f>
        <v>22</v>
      </c>
      <c r="H136" s="81">
        <f>SUM(H107:H125)</f>
        <v>21</v>
      </c>
      <c r="J136" s="64"/>
      <c r="K136" s="64"/>
      <c r="L136" s="64"/>
      <c r="M136" s="64"/>
      <c r="N136" s="64"/>
      <c r="O136" s="64"/>
      <c r="P136" s="65"/>
    </row>
    <row r="137" spans="1:16" ht="12.75">
      <c r="A137" s="1"/>
      <c r="B137" s="79" t="s">
        <v>138</v>
      </c>
      <c r="C137" s="78"/>
      <c r="D137" s="78"/>
      <c r="E137" s="78"/>
      <c r="F137" s="81">
        <f>SUM(F127:F132)</f>
        <v>17</v>
      </c>
      <c r="G137" s="81">
        <f>SUM(G127:G132)</f>
        <v>8</v>
      </c>
      <c r="H137" s="81">
        <f>SUM(H127:H132)</f>
        <v>9</v>
      </c>
      <c r="I137" s="59"/>
      <c r="J137" s="59"/>
      <c r="K137" s="49"/>
      <c r="L137" s="49"/>
      <c r="M137" s="49"/>
      <c r="N137" s="49"/>
      <c r="O137" s="11"/>
      <c r="P137" s="10"/>
    </row>
    <row r="138" spans="1:16" ht="12.75">
      <c r="A138" s="1"/>
      <c r="B138" s="57"/>
      <c r="C138" s="78"/>
      <c r="D138" s="78"/>
      <c r="E138" s="78"/>
      <c r="F138" s="58"/>
      <c r="G138" s="58"/>
      <c r="H138" s="58"/>
      <c r="I138" s="59"/>
      <c r="J138" s="59"/>
      <c r="K138" s="49"/>
      <c r="L138" s="49"/>
      <c r="M138" s="49"/>
      <c r="N138" s="49"/>
      <c r="O138" s="11"/>
      <c r="P138" s="10"/>
    </row>
    <row r="139" spans="2:15" ht="12.75">
      <c r="B139" s="151"/>
      <c r="C139" s="152"/>
      <c r="D139" s="152"/>
      <c r="E139" s="152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 s="24" customFormat="1" ht="12.75">
      <c r="B140" s="117" t="s">
        <v>181</v>
      </c>
      <c r="C140" s="116"/>
      <c r="D140" s="116"/>
      <c r="E140" s="116"/>
      <c r="F140" s="116">
        <f>F112</f>
        <v>3</v>
      </c>
      <c r="G140" s="116">
        <f aca="true" t="shared" si="10" ref="G140:O140">G112</f>
        <v>0</v>
      </c>
      <c r="H140" s="116">
        <f t="shared" si="10"/>
        <v>3</v>
      </c>
      <c r="I140" s="116">
        <f t="shared" si="10"/>
        <v>40</v>
      </c>
      <c r="J140" s="116">
        <f t="shared" si="10"/>
        <v>0</v>
      </c>
      <c r="K140" s="116">
        <f t="shared" si="10"/>
        <v>0</v>
      </c>
      <c r="L140" s="116">
        <f t="shared" si="10"/>
        <v>0</v>
      </c>
      <c r="M140" s="116">
        <f t="shared" si="10"/>
        <v>10</v>
      </c>
      <c r="N140" s="116">
        <f t="shared" si="10"/>
        <v>0</v>
      </c>
      <c r="O140" s="116">
        <f t="shared" si="10"/>
        <v>30</v>
      </c>
    </row>
    <row r="141" s="24" customFormat="1" ht="12.75"/>
    <row r="142" s="24" customFormat="1" ht="12.75"/>
    <row r="143" spans="2:6" ht="12.75">
      <c r="B143" s="82" t="s">
        <v>125</v>
      </c>
      <c r="C143" s="14"/>
      <c r="D143" s="14"/>
      <c r="E143" s="14"/>
      <c r="F143" s="14">
        <f>F144+F145</f>
        <v>180</v>
      </c>
    </row>
    <row r="144" spans="2:6" ht="12.75">
      <c r="B144" s="77" t="s">
        <v>139</v>
      </c>
      <c r="C144" s="14"/>
      <c r="D144" s="14"/>
      <c r="E144" s="14"/>
      <c r="F144" s="14">
        <f>F30+F84+F136</f>
        <v>145</v>
      </c>
    </row>
    <row r="145" spans="2:6" ht="12.75">
      <c r="B145" s="77" t="s">
        <v>140</v>
      </c>
      <c r="C145" s="14"/>
      <c r="D145" s="14"/>
      <c r="E145" s="14"/>
      <c r="F145" s="14">
        <f>F85+F137</f>
        <v>35</v>
      </c>
    </row>
    <row r="146" spans="2:6" ht="12.75">
      <c r="B146" s="77"/>
      <c r="C146" s="14"/>
      <c r="D146" s="14"/>
      <c r="E146" s="14"/>
      <c r="F146" s="14"/>
    </row>
    <row r="148" ht="12.75">
      <c r="F148" s="94"/>
    </row>
    <row r="149" spans="2:16" s="32" customFormat="1" ht="12.75">
      <c r="B149" s="113" t="s">
        <v>153</v>
      </c>
      <c r="C149" s="114"/>
      <c r="D149" s="114"/>
      <c r="E149" s="114"/>
      <c r="F149" s="114">
        <f>+F33+F89</f>
        <v>46</v>
      </c>
      <c r="G149" s="114">
        <f aca="true" t="shared" si="11" ref="G149:O149">+G33+G89</f>
        <v>33</v>
      </c>
      <c r="H149" s="114">
        <f t="shared" si="11"/>
        <v>13</v>
      </c>
      <c r="I149" s="114">
        <f t="shared" si="11"/>
        <v>374</v>
      </c>
      <c r="J149" s="114">
        <f t="shared" si="11"/>
        <v>135</v>
      </c>
      <c r="K149" s="114">
        <f t="shared" si="11"/>
        <v>125</v>
      </c>
      <c r="L149" s="114">
        <f t="shared" si="11"/>
        <v>20</v>
      </c>
      <c r="M149" s="114">
        <f t="shared" si="11"/>
        <v>79</v>
      </c>
      <c r="N149" s="114">
        <f t="shared" si="11"/>
        <v>15</v>
      </c>
      <c r="O149" s="114">
        <f t="shared" si="11"/>
        <v>0</v>
      </c>
      <c r="P149" s="114"/>
    </row>
    <row r="150" spans="2:15" s="24" customFormat="1" ht="12.75">
      <c r="B150" s="117" t="s">
        <v>181</v>
      </c>
      <c r="C150" s="116"/>
      <c r="D150" s="116"/>
      <c r="E150" s="116"/>
      <c r="F150" s="116">
        <f>+F140</f>
        <v>3</v>
      </c>
      <c r="G150" s="116">
        <f aca="true" t="shared" si="12" ref="G150:O150">+G140</f>
        <v>0</v>
      </c>
      <c r="H150" s="116">
        <f t="shared" si="12"/>
        <v>3</v>
      </c>
      <c r="I150" s="116">
        <f t="shared" si="12"/>
        <v>40</v>
      </c>
      <c r="J150" s="116">
        <f t="shared" si="12"/>
        <v>0</v>
      </c>
      <c r="K150" s="116">
        <f t="shared" si="12"/>
        <v>0</v>
      </c>
      <c r="L150" s="116">
        <f t="shared" si="12"/>
        <v>0</v>
      </c>
      <c r="M150" s="116">
        <f t="shared" si="12"/>
        <v>10</v>
      </c>
      <c r="N150" s="116">
        <f t="shared" si="12"/>
        <v>0</v>
      </c>
      <c r="O150" s="116">
        <f t="shared" si="12"/>
        <v>30</v>
      </c>
    </row>
    <row r="151" spans="4:16" s="33" customFormat="1" ht="12.75"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21"/>
    </row>
    <row r="152" spans="4:15" s="33" customFormat="1" ht="12.75"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4:15" s="33" customFormat="1" ht="12.75"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2:15" s="33" customFormat="1" ht="12.75">
      <c r="B154" s="38"/>
      <c r="C154" s="38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2:15" ht="12.75">
      <c r="B155" s="38"/>
      <c r="C155" s="38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2:15" ht="12.75">
      <c r="B156" s="41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</row>
    <row r="157" spans="2:15" ht="12.75">
      <c r="B157" s="41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</row>
    <row r="159" spans="2:10" ht="12.75">
      <c r="B159" s="48" t="s">
        <v>70</v>
      </c>
      <c r="C159" s="16"/>
      <c r="D159" s="77" t="s">
        <v>141</v>
      </c>
      <c r="E159" s="16"/>
      <c r="F159" s="16"/>
      <c r="G159" s="16"/>
      <c r="H159" s="16"/>
      <c r="I159" s="77" t="s">
        <v>142</v>
      </c>
      <c r="J159" s="16"/>
    </row>
    <row r="160" spans="2:10" ht="12.75">
      <c r="B160" s="16"/>
      <c r="C160" s="64" t="s">
        <v>63</v>
      </c>
      <c r="D160" s="64" t="s">
        <v>33</v>
      </c>
      <c r="E160" s="36" t="s">
        <v>143</v>
      </c>
      <c r="F160" s="64" t="s">
        <v>33</v>
      </c>
      <c r="G160" s="64"/>
      <c r="H160" s="64"/>
      <c r="I160" s="36" t="s">
        <v>143</v>
      </c>
      <c r="J160" s="64" t="s">
        <v>33</v>
      </c>
    </row>
    <row r="161" spans="2:10" ht="12.75">
      <c r="B161" s="48" t="s">
        <v>66</v>
      </c>
      <c r="C161" s="16">
        <f>+E161+I161</f>
        <v>894</v>
      </c>
      <c r="D161" s="51">
        <f>+C161/C$164</f>
        <v>0.447</v>
      </c>
      <c r="E161" s="16">
        <f>SUM(J12:J26)+SUM(M12:M26)+SUM(J52:J71)+SUM(M52:M71)+SUM(J107:J126)+SUM(M107:M126)</f>
        <v>674</v>
      </c>
      <c r="F161" s="51">
        <f>+E161/E$164</f>
        <v>0.43483870967741933</v>
      </c>
      <c r="G161" s="51"/>
      <c r="H161" s="51"/>
      <c r="I161" s="52">
        <f>SUM(J73:J79)+SUM(M73:M79)+SUM(J127:J132)+SUM(M127:M132)</f>
        <v>220</v>
      </c>
      <c r="J161" s="51">
        <f>+I161/I$164</f>
        <v>0.4888888888888889</v>
      </c>
    </row>
    <row r="162" spans="2:10" ht="12.75">
      <c r="B162" s="48" t="s">
        <v>67</v>
      </c>
      <c r="C162" s="16">
        <f>+E162+I162</f>
        <v>953</v>
      </c>
      <c r="D162" s="51">
        <f>+C162/C$164</f>
        <v>0.4765</v>
      </c>
      <c r="E162" s="16">
        <f>SUM(K12:K26)+SUM(N12:N26)+SUM(K52:K71)+SUM(N52:N71)+SUM(K107:K126)+SUM(N107:N126)</f>
        <v>723</v>
      </c>
      <c r="F162" s="51">
        <f>+E162/E$164</f>
        <v>0.4664516129032258</v>
      </c>
      <c r="G162" s="51"/>
      <c r="H162" s="51"/>
      <c r="I162" s="52">
        <f>SUM(K73:K79)+SUM(N73:N79)+SUM(K127:K132)+SUM(N127:N132)</f>
        <v>230</v>
      </c>
      <c r="J162" s="51">
        <f>+I162/I$164</f>
        <v>0.5111111111111111</v>
      </c>
    </row>
    <row r="163" spans="2:10" ht="12.75">
      <c r="B163" s="48" t="s">
        <v>68</v>
      </c>
      <c r="C163" s="16">
        <f>+E163+I163</f>
        <v>153</v>
      </c>
      <c r="D163" s="51">
        <f>+C163/C$164</f>
        <v>0.0765</v>
      </c>
      <c r="E163" s="16">
        <f>SUM(L12:L24)+SUM(O12:O24)+SUM(L52:L70)+SUM(O52:O70)+SUM(L107:L125)+SUM(O107:O125)</f>
        <v>153</v>
      </c>
      <c r="F163" s="51">
        <f>+E163/E$164</f>
        <v>0.09870967741935484</v>
      </c>
      <c r="G163" s="51"/>
      <c r="H163" s="51"/>
      <c r="I163" s="52">
        <f>SUM(L73:L79)+SUM(O73:O79)+SUM(L127:L132)+SUM(O127:O132)</f>
        <v>0</v>
      </c>
      <c r="J163" s="51">
        <f>+I163/I$164</f>
        <v>0</v>
      </c>
    </row>
    <row r="164" spans="2:10" ht="12.75">
      <c r="B164" s="48" t="s">
        <v>63</v>
      </c>
      <c r="C164" s="16">
        <f>+E164+I164</f>
        <v>2000</v>
      </c>
      <c r="D164" s="51">
        <f>+C164/C$164</f>
        <v>1</v>
      </c>
      <c r="E164" s="16">
        <f>SUM(E161:E163)</f>
        <v>1550</v>
      </c>
      <c r="F164" s="51">
        <f>+E164/E$164</f>
        <v>1</v>
      </c>
      <c r="G164" s="51"/>
      <c r="H164" s="51"/>
      <c r="I164" s="52">
        <f>+SUM(I161:I163)</f>
        <v>450</v>
      </c>
      <c r="J164" s="51">
        <f>+I164/I$164</f>
        <v>1</v>
      </c>
    </row>
    <row r="168" spans="3:4" ht="12.75">
      <c r="C168" s="67" t="s">
        <v>56</v>
      </c>
      <c r="D168" s="67" t="s">
        <v>33</v>
      </c>
    </row>
    <row r="169" spans="1:4" ht="12.75">
      <c r="A169" s="1"/>
      <c r="B169" s="14" t="s">
        <v>120</v>
      </c>
      <c r="C169" s="83">
        <f>+SUM(C170:C174)</f>
        <v>64</v>
      </c>
      <c r="D169" s="84">
        <f>(C169/180)*100</f>
        <v>35.55555555555556</v>
      </c>
    </row>
    <row r="170" spans="2:3" ht="12.75">
      <c r="B170" s="86" t="s">
        <v>111</v>
      </c>
      <c r="C170">
        <v>16</v>
      </c>
    </row>
    <row r="171" spans="2:3" ht="12.75">
      <c r="B171" s="86" t="s">
        <v>182</v>
      </c>
      <c r="C171">
        <v>10</v>
      </c>
    </row>
    <row r="172" spans="2:3" ht="12.75">
      <c r="B172" s="86" t="s">
        <v>123</v>
      </c>
      <c r="C172">
        <v>1</v>
      </c>
    </row>
    <row r="173" spans="2:3" ht="12.75">
      <c r="B173" s="86" t="s">
        <v>146</v>
      </c>
      <c r="C173">
        <v>35</v>
      </c>
    </row>
    <row r="174" spans="2:3" ht="12.75">
      <c r="B174" s="86" t="s">
        <v>21</v>
      </c>
      <c r="C174">
        <v>2</v>
      </c>
    </row>
    <row r="177" ht="28.5">
      <c r="B177" s="96" t="s">
        <v>154</v>
      </c>
    </row>
    <row r="178" spans="1:3" ht="45">
      <c r="A178" s="97"/>
      <c r="B178" s="98" t="s">
        <v>155</v>
      </c>
      <c r="C178" s="99">
        <v>180</v>
      </c>
    </row>
    <row r="179" spans="1:3" ht="15">
      <c r="A179" s="97"/>
      <c r="B179" s="100" t="s">
        <v>156</v>
      </c>
      <c r="C179" s="99">
        <v>46</v>
      </c>
    </row>
    <row r="180" spans="1:3" ht="30">
      <c r="A180" s="97"/>
      <c r="B180" s="100" t="s">
        <v>157</v>
      </c>
      <c r="C180" s="99">
        <v>3</v>
      </c>
    </row>
    <row r="181" spans="1:3" ht="75">
      <c r="A181" s="97"/>
      <c r="B181" s="100" t="s">
        <v>158</v>
      </c>
      <c r="C181" s="99">
        <v>0</v>
      </c>
    </row>
    <row r="182" spans="2:3" ht="45">
      <c r="B182" s="100" t="s">
        <v>159</v>
      </c>
      <c r="C182" s="94">
        <v>2</v>
      </c>
    </row>
  </sheetData>
  <sheetProtection/>
  <mergeCells count="54">
    <mergeCell ref="B139:E139"/>
    <mergeCell ref="B88:E88"/>
    <mergeCell ref="A104:A106"/>
    <mergeCell ref="B104:B106"/>
    <mergeCell ref="C104:E104"/>
    <mergeCell ref="I81:K81"/>
    <mergeCell ref="J105:L105"/>
    <mergeCell ref="L81:N81"/>
    <mergeCell ref="J134:L134"/>
    <mergeCell ref="M134:O134"/>
    <mergeCell ref="P49:P51"/>
    <mergeCell ref="F50:F51"/>
    <mergeCell ref="J50:L50"/>
    <mergeCell ref="M50:O50"/>
    <mergeCell ref="P104:P106"/>
    <mergeCell ref="F105:F106"/>
    <mergeCell ref="M105:O105"/>
    <mergeCell ref="I105:I106"/>
    <mergeCell ref="H105:H106"/>
    <mergeCell ref="G50:G51"/>
    <mergeCell ref="D50:D51"/>
    <mergeCell ref="E50:E51"/>
    <mergeCell ref="P9:P11"/>
    <mergeCell ref="F10:F11"/>
    <mergeCell ref="A9:A11"/>
    <mergeCell ref="B9:B11"/>
    <mergeCell ref="C9:E9"/>
    <mergeCell ref="I9:O9"/>
    <mergeCell ref="J10:L10"/>
    <mergeCell ref="M10:O10"/>
    <mergeCell ref="J28:L28"/>
    <mergeCell ref="M28:O28"/>
    <mergeCell ref="F9:H9"/>
    <mergeCell ref="A49:A51"/>
    <mergeCell ref="B49:B51"/>
    <mergeCell ref="C49:E49"/>
    <mergeCell ref="I49:O49"/>
    <mergeCell ref="H50:H51"/>
    <mergeCell ref="I50:I51"/>
    <mergeCell ref="C50:C51"/>
    <mergeCell ref="B32:E32"/>
    <mergeCell ref="E10:E11"/>
    <mergeCell ref="G10:G11"/>
    <mergeCell ref="H10:H11"/>
    <mergeCell ref="I10:I11"/>
    <mergeCell ref="F49:H49"/>
    <mergeCell ref="C10:C11"/>
    <mergeCell ref="D10:D11"/>
    <mergeCell ref="G105:G106"/>
    <mergeCell ref="F104:H104"/>
    <mergeCell ref="E105:E106"/>
    <mergeCell ref="D105:D106"/>
    <mergeCell ref="C105:C106"/>
    <mergeCell ref="I104:O104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scale="75" r:id="rId1"/>
  <rowBreaks count="3" manualBreakCount="3">
    <brk id="42" min="4" max="15" man="1"/>
    <brk id="96" min="4" max="15" man="1"/>
    <brk id="15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83"/>
  <sheetViews>
    <sheetView tabSelected="1" view="pageBreakPreview" zoomScaleSheetLayoutView="100" workbookViewId="0" topLeftCell="A133">
      <selection activeCell="E164" sqref="E164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5.75390625" style="0" bestFit="1" customWidth="1"/>
    <col min="17" max="17" width="10.25390625" style="0" bestFit="1" customWidth="1"/>
  </cols>
  <sheetData>
    <row r="1" spans="1:19" s="63" customFormat="1" ht="15.75">
      <c r="A1" s="63" t="s">
        <v>183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2:9" ht="12.75">
      <c r="B2" s="16" t="s">
        <v>184</v>
      </c>
      <c r="C2" s="16"/>
      <c r="D2" s="16"/>
      <c r="E2" s="16"/>
      <c r="F2" s="16"/>
      <c r="G2" s="16"/>
      <c r="H2" s="16"/>
      <c r="I2" s="16"/>
    </row>
    <row r="3" spans="2:13" ht="12.75">
      <c r="B3" s="16" t="s">
        <v>124</v>
      </c>
      <c r="D3" s="16"/>
      <c r="E3" s="21" t="s">
        <v>28</v>
      </c>
      <c r="F3" s="21" t="s">
        <v>0</v>
      </c>
      <c r="G3" s="21"/>
      <c r="H3" s="21"/>
      <c r="I3" s="21"/>
      <c r="J3" s="16"/>
      <c r="K3" s="16"/>
      <c r="L3" s="16"/>
      <c r="M3" s="16"/>
    </row>
    <row r="4" spans="2:13" ht="12.75">
      <c r="B4" t="s">
        <v>171</v>
      </c>
      <c r="D4" s="16"/>
      <c r="E4" s="50">
        <f>I4/I7</f>
        <v>0.3975694444444444</v>
      </c>
      <c r="F4" s="21" t="s">
        <v>30</v>
      </c>
      <c r="G4" s="21"/>
      <c r="H4" s="21"/>
      <c r="I4" s="21">
        <f>J27+M27</f>
        <v>229</v>
      </c>
      <c r="J4" s="16"/>
      <c r="K4" s="16"/>
      <c r="L4" s="16"/>
      <c r="M4" s="16"/>
    </row>
    <row r="5" spans="2:13" ht="12.75">
      <c r="B5" t="s">
        <v>73</v>
      </c>
      <c r="D5" s="16"/>
      <c r="E5" s="50">
        <f>I5/I7</f>
        <v>0.5503472222222222</v>
      </c>
      <c r="F5" s="21" t="s">
        <v>31</v>
      </c>
      <c r="G5" s="21"/>
      <c r="H5" s="21"/>
      <c r="I5" s="21">
        <f>K27+N27</f>
        <v>317</v>
      </c>
      <c r="J5" s="16"/>
      <c r="K5" s="16"/>
      <c r="L5" s="16"/>
      <c r="M5" s="16"/>
    </row>
    <row r="6" spans="2:13" ht="12.75">
      <c r="B6" t="s">
        <v>1</v>
      </c>
      <c r="D6" s="16"/>
      <c r="E6" s="50">
        <f>I6/I7</f>
        <v>0.052083333333333336</v>
      </c>
      <c r="F6" s="21" t="s">
        <v>32</v>
      </c>
      <c r="G6" s="21"/>
      <c r="H6" s="21"/>
      <c r="I6" s="21">
        <f>L27+O27</f>
        <v>30</v>
      </c>
      <c r="J6" s="16"/>
      <c r="K6" s="16"/>
      <c r="L6" s="16"/>
      <c r="M6" s="16"/>
    </row>
    <row r="7" spans="2:13" ht="12.75">
      <c r="B7" t="s">
        <v>34</v>
      </c>
      <c r="D7" s="16"/>
      <c r="E7" s="50">
        <f>SUM(E4:E6)</f>
        <v>1</v>
      </c>
      <c r="F7" s="21" t="s">
        <v>2</v>
      </c>
      <c r="G7" s="21"/>
      <c r="H7" s="21"/>
      <c r="I7" s="21">
        <f>SUM(I4:I6)</f>
        <v>576</v>
      </c>
      <c r="J7" s="16"/>
      <c r="K7" s="16"/>
      <c r="L7" s="16"/>
      <c r="M7" s="16"/>
    </row>
    <row r="8" spans="2:13" ht="12.75">
      <c r="B8" t="s">
        <v>113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6" ht="12.75" customHeight="1">
      <c r="A9" s="139" t="s">
        <v>23</v>
      </c>
      <c r="B9" s="139" t="s">
        <v>3</v>
      </c>
      <c r="C9" s="141" t="s">
        <v>126</v>
      </c>
      <c r="D9" s="141"/>
      <c r="E9" s="141"/>
      <c r="F9" s="128" t="s">
        <v>4</v>
      </c>
      <c r="G9" s="129"/>
      <c r="H9" s="130"/>
      <c r="I9" s="141" t="s">
        <v>5</v>
      </c>
      <c r="J9" s="139"/>
      <c r="K9" s="139"/>
      <c r="L9" s="139"/>
      <c r="M9" s="139"/>
      <c r="N9" s="139"/>
      <c r="O9" s="139"/>
      <c r="P9" s="133" t="s">
        <v>6</v>
      </c>
    </row>
    <row r="10" spans="1:16" s="1" customFormat="1" ht="12.75" customHeight="1">
      <c r="A10" s="139"/>
      <c r="B10" s="140"/>
      <c r="C10" s="131" t="s">
        <v>7</v>
      </c>
      <c r="D10" s="126" t="s">
        <v>127</v>
      </c>
      <c r="E10" s="126" t="s">
        <v>128</v>
      </c>
      <c r="F10" s="131" t="s">
        <v>63</v>
      </c>
      <c r="G10" s="131" t="s">
        <v>129</v>
      </c>
      <c r="H10" s="131" t="s">
        <v>130</v>
      </c>
      <c r="I10" s="126" t="s">
        <v>131</v>
      </c>
      <c r="J10" s="136" t="s">
        <v>129</v>
      </c>
      <c r="K10" s="137"/>
      <c r="L10" s="138"/>
      <c r="M10" s="136" t="s">
        <v>130</v>
      </c>
      <c r="N10" s="137"/>
      <c r="O10" s="138"/>
      <c r="P10" s="134"/>
    </row>
    <row r="11" spans="1:16" s="1" customFormat="1" ht="12.75">
      <c r="A11" s="139"/>
      <c r="B11" s="140"/>
      <c r="C11" s="132"/>
      <c r="D11" s="127"/>
      <c r="E11" s="127"/>
      <c r="F11" s="132"/>
      <c r="G11" s="132"/>
      <c r="H11" s="132"/>
      <c r="I11" s="127"/>
      <c r="J11" s="60" t="s">
        <v>8</v>
      </c>
      <c r="K11" s="61" t="s">
        <v>9</v>
      </c>
      <c r="L11" s="61" t="s">
        <v>10</v>
      </c>
      <c r="M11" s="61" t="s">
        <v>8</v>
      </c>
      <c r="N11" s="61" t="s">
        <v>9</v>
      </c>
      <c r="O11" s="61" t="s">
        <v>10</v>
      </c>
      <c r="P11" s="135"/>
    </row>
    <row r="12" spans="1:16" s="29" customFormat="1" ht="12.75">
      <c r="A12" s="107">
        <v>1</v>
      </c>
      <c r="B12" s="107" t="s">
        <v>12</v>
      </c>
      <c r="C12" s="108">
        <v>1</v>
      </c>
      <c r="D12" s="108">
        <v>1</v>
      </c>
      <c r="E12" s="108"/>
      <c r="F12" s="109">
        <v>6</v>
      </c>
      <c r="G12" s="108">
        <v>6</v>
      </c>
      <c r="H12" s="108"/>
      <c r="I12" s="108">
        <v>45</v>
      </c>
      <c r="J12" s="109">
        <v>15</v>
      </c>
      <c r="K12" s="109">
        <v>30</v>
      </c>
      <c r="L12" s="109">
        <v>0</v>
      </c>
      <c r="M12" s="109">
        <v>0</v>
      </c>
      <c r="N12" s="109">
        <v>0</v>
      </c>
      <c r="O12" s="109">
        <v>0</v>
      </c>
      <c r="P12" s="28"/>
    </row>
    <row r="13" spans="1:16" s="29" customFormat="1" ht="12.75">
      <c r="A13" s="107">
        <v>2</v>
      </c>
      <c r="B13" s="107" t="s">
        <v>13</v>
      </c>
      <c r="C13" s="109">
        <v>1</v>
      </c>
      <c r="D13" s="108">
        <v>1</v>
      </c>
      <c r="E13" s="109"/>
      <c r="F13" s="109">
        <v>6</v>
      </c>
      <c r="G13" s="109">
        <v>6</v>
      </c>
      <c r="H13" s="109"/>
      <c r="I13" s="109">
        <v>45</v>
      </c>
      <c r="J13" s="109">
        <v>15</v>
      </c>
      <c r="K13" s="109">
        <v>30</v>
      </c>
      <c r="L13" s="109">
        <v>0</v>
      </c>
      <c r="M13" s="109">
        <v>0</v>
      </c>
      <c r="N13" s="109">
        <v>0</v>
      </c>
      <c r="O13" s="109">
        <v>0</v>
      </c>
      <c r="P13" s="28"/>
    </row>
    <row r="14" spans="1:16" s="29" customFormat="1" ht="12.75">
      <c r="A14" s="107">
        <v>3</v>
      </c>
      <c r="B14" s="107" t="s">
        <v>16</v>
      </c>
      <c r="C14" s="109"/>
      <c r="D14" s="108">
        <v>2</v>
      </c>
      <c r="E14" s="109"/>
      <c r="F14" s="109">
        <f aca="true" t="shared" si="0" ref="F14:F24">G14+H14</f>
        <v>6</v>
      </c>
      <c r="G14" s="109"/>
      <c r="H14" s="109">
        <v>6</v>
      </c>
      <c r="I14" s="109">
        <v>34</v>
      </c>
      <c r="J14" s="109">
        <v>0</v>
      </c>
      <c r="K14" s="109">
        <v>0</v>
      </c>
      <c r="L14" s="109">
        <v>0</v>
      </c>
      <c r="M14" s="109">
        <v>34</v>
      </c>
      <c r="N14" s="109">
        <v>0</v>
      </c>
      <c r="O14" s="109">
        <v>0</v>
      </c>
      <c r="P14" s="28"/>
    </row>
    <row r="15" spans="1:16" s="29" customFormat="1" ht="12.75">
      <c r="A15" s="107">
        <v>4</v>
      </c>
      <c r="B15" s="107" t="s">
        <v>36</v>
      </c>
      <c r="C15" s="109">
        <v>1</v>
      </c>
      <c r="D15" s="108">
        <v>1</v>
      </c>
      <c r="E15" s="109"/>
      <c r="F15" s="109">
        <v>8</v>
      </c>
      <c r="G15" s="109">
        <v>8</v>
      </c>
      <c r="H15" s="109"/>
      <c r="I15" s="109">
        <v>60</v>
      </c>
      <c r="J15" s="109">
        <v>30</v>
      </c>
      <c r="K15" s="109">
        <v>30</v>
      </c>
      <c r="L15" s="109">
        <v>0</v>
      </c>
      <c r="M15" s="109">
        <v>0</v>
      </c>
      <c r="N15" s="109">
        <v>0</v>
      </c>
      <c r="O15" s="109">
        <v>0</v>
      </c>
      <c r="P15" s="28"/>
    </row>
    <row r="16" spans="1:18" s="23" customFormat="1" ht="12.75">
      <c r="A16" s="25">
        <v>5</v>
      </c>
      <c r="B16" s="25" t="s">
        <v>35</v>
      </c>
      <c r="C16" s="18">
        <v>2</v>
      </c>
      <c r="D16" s="18">
        <v>2</v>
      </c>
      <c r="E16" s="18"/>
      <c r="F16" s="18">
        <v>5</v>
      </c>
      <c r="G16" s="18"/>
      <c r="H16" s="18">
        <v>5</v>
      </c>
      <c r="I16" s="18">
        <v>30</v>
      </c>
      <c r="J16" s="18">
        <v>0</v>
      </c>
      <c r="K16" s="18">
        <v>0</v>
      </c>
      <c r="L16" s="18">
        <v>0</v>
      </c>
      <c r="M16" s="18">
        <v>15</v>
      </c>
      <c r="N16" s="18">
        <v>15</v>
      </c>
      <c r="O16" s="18">
        <v>0</v>
      </c>
      <c r="P16" s="25"/>
      <c r="Q16" s="29"/>
      <c r="R16" s="29"/>
    </row>
    <row r="17" spans="1:18" s="31" customFormat="1" ht="12.75">
      <c r="A17" s="107">
        <v>6</v>
      </c>
      <c r="B17" s="107" t="s">
        <v>15</v>
      </c>
      <c r="C17" s="109"/>
      <c r="D17" s="108">
        <v>1</v>
      </c>
      <c r="E17" s="109"/>
      <c r="F17" s="109">
        <v>3</v>
      </c>
      <c r="G17" s="109">
        <v>3</v>
      </c>
      <c r="H17" s="109"/>
      <c r="I17" s="109">
        <v>30</v>
      </c>
      <c r="J17" s="109">
        <v>30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30"/>
      <c r="Q17" s="29"/>
      <c r="R17" s="29"/>
    </row>
    <row r="18" spans="1:18" s="31" customFormat="1" ht="12.75">
      <c r="A18" s="107">
        <v>7</v>
      </c>
      <c r="B18" s="107" t="s">
        <v>166</v>
      </c>
      <c r="C18" s="109"/>
      <c r="D18" s="108">
        <v>2</v>
      </c>
      <c r="E18" s="109"/>
      <c r="F18" s="109">
        <v>2</v>
      </c>
      <c r="G18" s="109"/>
      <c r="H18" s="109">
        <v>2</v>
      </c>
      <c r="I18" s="109">
        <v>15</v>
      </c>
      <c r="J18" s="109">
        <v>0</v>
      </c>
      <c r="K18" s="109">
        <v>0</v>
      </c>
      <c r="L18" s="109">
        <v>0</v>
      </c>
      <c r="M18" s="109">
        <v>15</v>
      </c>
      <c r="N18" s="109">
        <v>0</v>
      </c>
      <c r="O18" s="109">
        <v>0</v>
      </c>
      <c r="P18" s="30"/>
      <c r="Q18" s="29"/>
      <c r="R18" s="29"/>
    </row>
    <row r="19" spans="1:18" s="31" customFormat="1" ht="12.75">
      <c r="A19" s="110">
        <v>8</v>
      </c>
      <c r="B19" s="110" t="s">
        <v>167</v>
      </c>
      <c r="C19" s="111"/>
      <c r="D19" s="112">
        <v>2</v>
      </c>
      <c r="E19" s="111"/>
      <c r="F19" s="111">
        <v>2</v>
      </c>
      <c r="G19" s="111"/>
      <c r="H19" s="111">
        <v>2</v>
      </c>
      <c r="I19" s="111">
        <v>15</v>
      </c>
      <c r="J19" s="111">
        <v>0</v>
      </c>
      <c r="K19" s="111">
        <v>0</v>
      </c>
      <c r="L19" s="111">
        <v>0</v>
      </c>
      <c r="M19" s="111">
        <v>15</v>
      </c>
      <c r="N19" s="111">
        <v>0</v>
      </c>
      <c r="O19" s="111">
        <v>0</v>
      </c>
      <c r="P19" s="95"/>
      <c r="Q19" s="29"/>
      <c r="R19" s="29"/>
    </row>
    <row r="20" spans="1:18" s="27" customFormat="1" ht="12.75">
      <c r="A20" s="25">
        <v>9</v>
      </c>
      <c r="B20" s="25" t="s">
        <v>14</v>
      </c>
      <c r="C20" s="18"/>
      <c r="D20" s="18">
        <v>1</v>
      </c>
      <c r="E20" s="18"/>
      <c r="F20" s="18">
        <f t="shared" si="0"/>
        <v>2</v>
      </c>
      <c r="G20" s="18">
        <v>2</v>
      </c>
      <c r="H20" s="18"/>
      <c r="I20" s="18">
        <v>30</v>
      </c>
      <c r="J20" s="26">
        <v>0</v>
      </c>
      <c r="K20" s="26">
        <v>0</v>
      </c>
      <c r="L20" s="26">
        <v>30</v>
      </c>
      <c r="M20" s="26">
        <v>0</v>
      </c>
      <c r="N20" s="26">
        <v>0</v>
      </c>
      <c r="O20" s="26">
        <v>0</v>
      </c>
      <c r="P20" s="30"/>
      <c r="Q20" s="29"/>
      <c r="R20" s="29"/>
    </row>
    <row r="21" spans="1:18" s="27" customFormat="1" ht="12.75">
      <c r="A21" s="25">
        <v>10</v>
      </c>
      <c r="B21" s="106" t="s">
        <v>11</v>
      </c>
      <c r="C21" s="34"/>
      <c r="D21" s="34" t="s">
        <v>114</v>
      </c>
      <c r="E21" s="34"/>
      <c r="F21" s="18">
        <f t="shared" si="0"/>
        <v>4</v>
      </c>
      <c r="G21" s="34">
        <v>2</v>
      </c>
      <c r="H21" s="34">
        <v>2</v>
      </c>
      <c r="I21" s="34">
        <v>60</v>
      </c>
      <c r="J21" s="18">
        <v>0</v>
      </c>
      <c r="K21" s="18">
        <v>30</v>
      </c>
      <c r="L21" s="18">
        <v>0</v>
      </c>
      <c r="M21" s="18">
        <v>0</v>
      </c>
      <c r="N21" s="18">
        <v>30</v>
      </c>
      <c r="O21" s="18">
        <v>0</v>
      </c>
      <c r="P21" s="39"/>
      <c r="Q21" s="29"/>
      <c r="R21" s="29"/>
    </row>
    <row r="22" spans="1:18" s="27" customFormat="1" ht="12.75">
      <c r="A22" s="25">
        <v>11</v>
      </c>
      <c r="B22" s="25" t="s">
        <v>74</v>
      </c>
      <c r="C22" s="34"/>
      <c r="D22" s="34" t="s">
        <v>114</v>
      </c>
      <c r="E22" s="34"/>
      <c r="F22" s="18">
        <f t="shared" si="0"/>
        <v>4</v>
      </c>
      <c r="G22" s="34">
        <v>2</v>
      </c>
      <c r="H22" s="34">
        <v>2</v>
      </c>
      <c r="I22" s="34">
        <v>60</v>
      </c>
      <c r="J22" s="18">
        <v>0</v>
      </c>
      <c r="K22" s="18">
        <v>30</v>
      </c>
      <c r="L22" s="18">
        <v>0</v>
      </c>
      <c r="M22" s="18">
        <v>0</v>
      </c>
      <c r="N22" s="18">
        <v>30</v>
      </c>
      <c r="O22" s="18">
        <v>0</v>
      </c>
      <c r="P22" s="39"/>
      <c r="Q22" s="29"/>
      <c r="R22" s="29"/>
    </row>
    <row r="23" spans="1:18" s="55" customFormat="1" ht="12.75">
      <c r="A23" s="25">
        <v>12</v>
      </c>
      <c r="B23" s="25" t="s">
        <v>75</v>
      </c>
      <c r="C23" s="34"/>
      <c r="D23" s="34"/>
      <c r="E23" s="34" t="s">
        <v>114</v>
      </c>
      <c r="F23" s="18">
        <f t="shared" si="0"/>
        <v>2</v>
      </c>
      <c r="G23" s="34">
        <v>1</v>
      </c>
      <c r="H23" s="34">
        <v>1</v>
      </c>
      <c r="I23" s="34">
        <v>60</v>
      </c>
      <c r="J23" s="18">
        <v>0</v>
      </c>
      <c r="K23" s="18">
        <v>30</v>
      </c>
      <c r="L23" s="18">
        <v>0</v>
      </c>
      <c r="M23" s="18">
        <v>0</v>
      </c>
      <c r="N23" s="18">
        <v>30</v>
      </c>
      <c r="O23" s="18">
        <v>0</v>
      </c>
      <c r="P23" s="39"/>
      <c r="Q23" s="23"/>
      <c r="R23" s="23"/>
    </row>
    <row r="24" spans="1:18" s="1" customFormat="1" ht="25.5">
      <c r="A24" s="42">
        <v>13</v>
      </c>
      <c r="B24" s="42" t="s">
        <v>37</v>
      </c>
      <c r="C24" s="43">
        <v>2</v>
      </c>
      <c r="D24" s="54"/>
      <c r="E24" s="43"/>
      <c r="F24" s="104">
        <f t="shared" si="0"/>
        <v>3</v>
      </c>
      <c r="G24" s="104"/>
      <c r="H24" s="104">
        <v>3</v>
      </c>
      <c r="I24" s="43">
        <v>30</v>
      </c>
      <c r="J24" s="44">
        <v>0</v>
      </c>
      <c r="K24" s="44">
        <v>0</v>
      </c>
      <c r="L24" s="44">
        <v>0</v>
      </c>
      <c r="M24" s="44">
        <v>30</v>
      </c>
      <c r="N24" s="44">
        <v>0</v>
      </c>
      <c r="O24" s="44">
        <v>0</v>
      </c>
      <c r="P24" s="42"/>
      <c r="Q24" s="31"/>
      <c r="R24" s="31"/>
    </row>
    <row r="25" spans="1:18" s="14" customFormat="1" ht="12.75">
      <c r="A25" s="3">
        <v>14</v>
      </c>
      <c r="B25" s="3" t="s">
        <v>19</v>
      </c>
      <c r="C25" s="2">
        <v>2</v>
      </c>
      <c r="D25" s="2">
        <v>2</v>
      </c>
      <c r="E25" s="2"/>
      <c r="F25" s="66">
        <v>7</v>
      </c>
      <c r="G25" s="2"/>
      <c r="H25" s="2">
        <v>7</v>
      </c>
      <c r="I25" s="2">
        <v>60</v>
      </c>
      <c r="J25" s="2">
        <v>0</v>
      </c>
      <c r="K25" s="2">
        <v>0</v>
      </c>
      <c r="L25" s="2">
        <v>0</v>
      </c>
      <c r="M25" s="2">
        <v>30</v>
      </c>
      <c r="N25" s="2">
        <v>30</v>
      </c>
      <c r="O25" s="2">
        <v>0</v>
      </c>
      <c r="P25" s="3"/>
      <c r="Q25" s="31"/>
      <c r="R25" s="31"/>
    </row>
    <row r="26" spans="1:16" s="14" customFormat="1" ht="12.75">
      <c r="A26" s="3">
        <v>15</v>
      </c>
      <c r="B26" s="3" t="s">
        <v>144</v>
      </c>
      <c r="C26" s="2"/>
      <c r="D26" s="2"/>
      <c r="E26" s="2">
        <v>1</v>
      </c>
      <c r="F26" s="66">
        <v>0</v>
      </c>
      <c r="G26" s="2">
        <v>0</v>
      </c>
      <c r="H26" s="2"/>
      <c r="I26" s="2">
        <v>2</v>
      </c>
      <c r="J26" s="2">
        <v>0</v>
      </c>
      <c r="K26" s="2">
        <v>2</v>
      </c>
      <c r="L26" s="2">
        <v>0</v>
      </c>
      <c r="M26" s="2">
        <v>0</v>
      </c>
      <c r="N26" s="2">
        <v>0</v>
      </c>
      <c r="O26" s="2">
        <v>0</v>
      </c>
      <c r="P26" s="3" t="s">
        <v>145</v>
      </c>
    </row>
    <row r="27" spans="1:16" s="14" customFormat="1" ht="12.75">
      <c r="A27" s="12"/>
      <c r="B27" s="12" t="s">
        <v>17</v>
      </c>
      <c r="C27" s="13">
        <f>COUNT(C12:C25)</f>
        <v>6</v>
      </c>
      <c r="D27" s="12"/>
      <c r="E27" s="12"/>
      <c r="F27" s="13">
        <f>SUM(F12:F26)</f>
        <v>60</v>
      </c>
      <c r="G27" s="13">
        <f aca="true" t="shared" si="1" ref="G27:O27">SUM(G12:G26)</f>
        <v>30</v>
      </c>
      <c r="H27" s="13">
        <f t="shared" si="1"/>
        <v>30</v>
      </c>
      <c r="I27" s="13">
        <f t="shared" si="1"/>
        <v>576</v>
      </c>
      <c r="J27" s="13">
        <f t="shared" si="1"/>
        <v>90</v>
      </c>
      <c r="K27" s="13">
        <f t="shared" si="1"/>
        <v>182</v>
      </c>
      <c r="L27" s="13">
        <f t="shared" si="1"/>
        <v>30</v>
      </c>
      <c r="M27" s="13">
        <f t="shared" si="1"/>
        <v>139</v>
      </c>
      <c r="N27" s="13">
        <f t="shared" si="1"/>
        <v>135</v>
      </c>
      <c r="O27" s="13">
        <f t="shared" si="1"/>
        <v>0</v>
      </c>
      <c r="P27" s="12"/>
    </row>
    <row r="28" spans="1:16" s="14" customFormat="1" ht="12.75">
      <c r="A28" s="15"/>
      <c r="B28" s="19" t="s">
        <v>60</v>
      </c>
      <c r="C28" s="20"/>
      <c r="D28" s="20"/>
      <c r="E28" s="20"/>
      <c r="F28" s="20"/>
      <c r="G28" s="20"/>
      <c r="H28" s="20"/>
      <c r="J28" s="142">
        <f>SUM(J27:L27)</f>
        <v>302</v>
      </c>
      <c r="K28" s="142"/>
      <c r="L28" s="142"/>
      <c r="M28" s="142">
        <f>SUM(M27:O27)</f>
        <v>274</v>
      </c>
      <c r="N28" s="142"/>
      <c r="O28" s="142"/>
      <c r="P28" s="15"/>
    </row>
    <row r="29" spans="1:18" ht="12.75">
      <c r="A29" s="15"/>
      <c r="B29" s="19"/>
      <c r="C29" s="20"/>
      <c r="D29" s="20"/>
      <c r="E29" s="20"/>
      <c r="F29" s="20"/>
      <c r="G29" s="20"/>
      <c r="H29" s="20"/>
      <c r="I29" s="14"/>
      <c r="J29" s="49"/>
      <c r="K29" s="49"/>
      <c r="L29" s="49"/>
      <c r="M29" s="49"/>
      <c r="N29" s="49"/>
      <c r="O29" s="49"/>
      <c r="P29" s="15"/>
      <c r="Q29" s="14"/>
      <c r="R29" s="14"/>
    </row>
    <row r="30" spans="1:16" ht="12.75">
      <c r="A30" s="15"/>
      <c r="B30" s="79" t="s">
        <v>136</v>
      </c>
      <c r="C30" s="20"/>
      <c r="D30" s="20"/>
      <c r="E30" s="20"/>
      <c r="F30" s="80">
        <f>SUM(F12:F26)</f>
        <v>60</v>
      </c>
      <c r="G30" s="80">
        <f>SUM(G12:G26)</f>
        <v>30</v>
      </c>
      <c r="H30" s="80">
        <f>SUM(H12:H26)</f>
        <v>30</v>
      </c>
      <c r="I30" s="59"/>
      <c r="J30" s="59"/>
      <c r="K30" s="49"/>
      <c r="L30" s="49"/>
      <c r="M30" s="49"/>
      <c r="N30" s="49"/>
      <c r="O30" s="49"/>
      <c r="P30" s="15"/>
    </row>
    <row r="31" spans="1:16" ht="12.75">
      <c r="A31" s="1"/>
      <c r="B31" s="57"/>
      <c r="C31" s="78"/>
      <c r="D31" s="78"/>
      <c r="E31" s="78"/>
      <c r="F31" s="58"/>
      <c r="G31" s="58"/>
      <c r="H31" s="58"/>
      <c r="I31" s="59"/>
      <c r="J31" s="59"/>
      <c r="K31" s="49"/>
      <c r="L31" s="49"/>
      <c r="M31" s="49"/>
      <c r="N31" s="49"/>
      <c r="O31" s="11"/>
      <c r="P31" s="10"/>
    </row>
    <row r="32" spans="1:16" s="32" customFormat="1" ht="12.75">
      <c r="A32"/>
      <c r="B32" s="113" t="s">
        <v>153</v>
      </c>
      <c r="C32" s="114"/>
      <c r="D32" s="114"/>
      <c r="E32" s="114"/>
      <c r="F32" s="114">
        <f>SUM(F12:F19)-F16</f>
        <v>33</v>
      </c>
      <c r="G32" s="114">
        <f aca="true" t="shared" si="2" ref="G32:O32">SUM(G12:G19)-G16</f>
        <v>23</v>
      </c>
      <c r="H32" s="114">
        <f t="shared" si="2"/>
        <v>10</v>
      </c>
      <c r="I32" s="114">
        <f t="shared" si="2"/>
        <v>244</v>
      </c>
      <c r="J32" s="114">
        <f t="shared" si="2"/>
        <v>90</v>
      </c>
      <c r="K32" s="114">
        <f t="shared" si="2"/>
        <v>90</v>
      </c>
      <c r="L32" s="114">
        <f t="shared" si="2"/>
        <v>0</v>
      </c>
      <c r="M32" s="114">
        <f t="shared" si="2"/>
        <v>64</v>
      </c>
      <c r="N32" s="114">
        <f t="shared" si="2"/>
        <v>0</v>
      </c>
      <c r="O32" s="114">
        <f t="shared" si="2"/>
        <v>0</v>
      </c>
      <c r="P32"/>
    </row>
    <row r="33" spans="1:16" s="24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21"/>
    </row>
    <row r="34" spans="1:16" s="33" customFormat="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="33" customFormat="1" ht="12.75">
      <c r="P35" s="21"/>
    </row>
    <row r="36" s="33" customFormat="1" ht="12.75"/>
    <row r="37" spans="1:15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ht="12.75">
      <c r="B39" s="36"/>
    </row>
    <row r="40" ht="12.75">
      <c r="B40" s="36"/>
    </row>
    <row r="41" ht="12.75">
      <c r="B41" s="36"/>
    </row>
    <row r="43" spans="2:18" ht="12.75">
      <c r="B43" s="16" t="s">
        <v>149</v>
      </c>
      <c r="E43" s="21" t="s">
        <v>29</v>
      </c>
      <c r="F43" s="21" t="s">
        <v>0</v>
      </c>
      <c r="G43" s="21"/>
      <c r="H43" s="21"/>
      <c r="I43" s="21"/>
      <c r="Q43" s="16"/>
      <c r="R43" s="16"/>
    </row>
    <row r="44" spans="2:18" ht="12.75">
      <c r="B44" t="s">
        <v>171</v>
      </c>
      <c r="E44" s="50">
        <f>I44/I47</f>
        <v>0.4765625</v>
      </c>
      <c r="F44" s="21" t="s">
        <v>30</v>
      </c>
      <c r="G44" s="21"/>
      <c r="H44" s="21"/>
      <c r="I44" s="21">
        <f>J81+M81</f>
        <v>366</v>
      </c>
      <c r="Q44" s="17"/>
      <c r="R44" s="16"/>
    </row>
    <row r="45" spans="2:18" ht="12.75">
      <c r="B45" t="s">
        <v>73</v>
      </c>
      <c r="E45" s="50">
        <f>I45/I47</f>
        <v>0.46484375</v>
      </c>
      <c r="F45" s="21" t="s">
        <v>31</v>
      </c>
      <c r="G45" s="21"/>
      <c r="H45" s="21"/>
      <c r="I45" s="21">
        <f>K81+N81</f>
        <v>357</v>
      </c>
      <c r="Q45" s="17"/>
      <c r="R45" s="16"/>
    </row>
    <row r="46" spans="2:18" ht="12.75">
      <c r="B46" t="s">
        <v>18</v>
      </c>
      <c r="E46" s="50">
        <f>I46/I47</f>
        <v>0.05859375</v>
      </c>
      <c r="F46" s="21" t="s">
        <v>32</v>
      </c>
      <c r="G46" s="21"/>
      <c r="H46" s="21"/>
      <c r="I46" s="21">
        <f>L81+O81</f>
        <v>45</v>
      </c>
      <c r="Q46" s="17"/>
      <c r="R46" s="16"/>
    </row>
    <row r="47" spans="2:18" ht="12.75">
      <c r="B47" t="s">
        <v>34</v>
      </c>
      <c r="E47" s="50">
        <f>SUM(E44:E46)</f>
        <v>1</v>
      </c>
      <c r="F47" s="21" t="s">
        <v>2</v>
      </c>
      <c r="G47" s="21"/>
      <c r="H47" s="21"/>
      <c r="I47" s="21">
        <f>SUM(I44:I46)</f>
        <v>768</v>
      </c>
      <c r="Q47" s="16"/>
      <c r="R47" s="16"/>
    </row>
    <row r="48" ht="12.75">
      <c r="B48" t="s">
        <v>71</v>
      </c>
    </row>
    <row r="49" spans="1:16" ht="12.75" customHeight="1">
      <c r="A49" s="139" t="s">
        <v>23</v>
      </c>
      <c r="B49" s="139" t="s">
        <v>3</v>
      </c>
      <c r="C49" s="141" t="s">
        <v>126</v>
      </c>
      <c r="D49" s="141"/>
      <c r="E49" s="141"/>
      <c r="F49" s="128" t="s">
        <v>4</v>
      </c>
      <c r="G49" s="129"/>
      <c r="H49" s="130"/>
      <c r="I49" s="141" t="s">
        <v>5</v>
      </c>
      <c r="J49" s="139"/>
      <c r="K49" s="139"/>
      <c r="L49" s="139"/>
      <c r="M49" s="139"/>
      <c r="N49" s="139"/>
      <c r="O49" s="139"/>
      <c r="P49" s="133" t="s">
        <v>6</v>
      </c>
    </row>
    <row r="50" spans="1:16" s="1" customFormat="1" ht="12.75">
      <c r="A50" s="139"/>
      <c r="B50" s="140"/>
      <c r="C50" s="131" t="s">
        <v>7</v>
      </c>
      <c r="D50" s="126" t="s">
        <v>127</v>
      </c>
      <c r="E50" s="126" t="s">
        <v>128</v>
      </c>
      <c r="F50" s="131" t="s">
        <v>63</v>
      </c>
      <c r="G50" s="131" t="s">
        <v>132</v>
      </c>
      <c r="H50" s="131" t="s">
        <v>133</v>
      </c>
      <c r="I50" s="126" t="s">
        <v>131</v>
      </c>
      <c r="J50" s="136" t="s">
        <v>132</v>
      </c>
      <c r="K50" s="137"/>
      <c r="L50" s="138"/>
      <c r="M50" s="136" t="s">
        <v>133</v>
      </c>
      <c r="N50" s="137"/>
      <c r="O50" s="138"/>
      <c r="P50" s="134"/>
    </row>
    <row r="51" spans="1:16" s="1" customFormat="1" ht="12.75">
      <c r="A51" s="139"/>
      <c r="B51" s="140"/>
      <c r="C51" s="132"/>
      <c r="D51" s="127"/>
      <c r="E51" s="127"/>
      <c r="F51" s="132"/>
      <c r="G51" s="132"/>
      <c r="H51" s="132"/>
      <c r="I51" s="127"/>
      <c r="J51" s="60" t="s">
        <v>8</v>
      </c>
      <c r="K51" s="61" t="s">
        <v>9</v>
      </c>
      <c r="L51" s="61" t="s">
        <v>10</v>
      </c>
      <c r="M51" s="61" t="s">
        <v>8</v>
      </c>
      <c r="N51" s="61" t="s">
        <v>9</v>
      </c>
      <c r="O51" s="61" t="s">
        <v>10</v>
      </c>
      <c r="P51" s="135"/>
    </row>
    <row r="52" spans="1:16" s="29" customFormat="1" ht="12.75">
      <c r="A52" s="107">
        <v>1</v>
      </c>
      <c r="B52" s="107" t="s">
        <v>38</v>
      </c>
      <c r="C52" s="108">
        <v>3</v>
      </c>
      <c r="D52" s="108">
        <v>3</v>
      </c>
      <c r="E52" s="108"/>
      <c r="F52" s="109">
        <f>G52+H52</f>
        <v>4</v>
      </c>
      <c r="G52" s="108">
        <v>4</v>
      </c>
      <c r="H52" s="108"/>
      <c r="I52" s="108">
        <v>45</v>
      </c>
      <c r="J52" s="109">
        <v>30</v>
      </c>
      <c r="K52" s="109">
        <v>15</v>
      </c>
      <c r="L52" s="109">
        <v>0</v>
      </c>
      <c r="M52" s="109">
        <v>0</v>
      </c>
      <c r="N52" s="109">
        <v>0</v>
      </c>
      <c r="O52" s="109">
        <v>0</v>
      </c>
      <c r="P52" s="28"/>
    </row>
    <row r="53" spans="1:16" s="29" customFormat="1" ht="12.75">
      <c r="A53" s="107">
        <v>2</v>
      </c>
      <c r="B53" s="107" t="s">
        <v>20</v>
      </c>
      <c r="C53" s="109">
        <v>3</v>
      </c>
      <c r="D53" s="108">
        <v>3</v>
      </c>
      <c r="E53" s="109"/>
      <c r="F53" s="109">
        <f aca="true" t="shared" si="3" ref="F53:F70">G53+H53</f>
        <v>6</v>
      </c>
      <c r="G53" s="109">
        <v>6</v>
      </c>
      <c r="H53" s="109"/>
      <c r="I53" s="109">
        <v>55</v>
      </c>
      <c r="J53" s="109">
        <v>15</v>
      </c>
      <c r="K53" s="109">
        <v>20</v>
      </c>
      <c r="L53" s="109">
        <v>20</v>
      </c>
      <c r="M53" s="109">
        <v>0</v>
      </c>
      <c r="N53" s="109">
        <v>0</v>
      </c>
      <c r="O53" s="109">
        <v>0</v>
      </c>
      <c r="P53" s="28"/>
    </row>
    <row r="54" spans="1:16" s="29" customFormat="1" ht="12.75">
      <c r="A54" s="107">
        <v>3</v>
      </c>
      <c r="B54" s="107" t="s">
        <v>41</v>
      </c>
      <c r="C54" s="109">
        <v>4</v>
      </c>
      <c r="D54" s="109">
        <v>4</v>
      </c>
      <c r="E54" s="109"/>
      <c r="F54" s="109">
        <f t="shared" si="3"/>
        <v>3</v>
      </c>
      <c r="G54" s="109"/>
      <c r="H54" s="109">
        <v>3</v>
      </c>
      <c r="I54" s="109">
        <v>30</v>
      </c>
      <c r="J54" s="109">
        <v>0</v>
      </c>
      <c r="K54" s="109">
        <v>0</v>
      </c>
      <c r="L54" s="109">
        <v>0</v>
      </c>
      <c r="M54" s="109">
        <v>15</v>
      </c>
      <c r="N54" s="109">
        <v>15</v>
      </c>
      <c r="O54" s="109">
        <v>0</v>
      </c>
      <c r="P54" s="28"/>
    </row>
    <row r="55" spans="1:16" s="23" customFormat="1" ht="12.75">
      <c r="A55" s="25">
        <v>4</v>
      </c>
      <c r="B55" s="25" t="s">
        <v>39</v>
      </c>
      <c r="C55" s="18">
        <v>3</v>
      </c>
      <c r="D55" s="18">
        <v>3</v>
      </c>
      <c r="E55" s="18"/>
      <c r="F55" s="18">
        <f t="shared" si="3"/>
        <v>3</v>
      </c>
      <c r="G55" s="18">
        <v>3</v>
      </c>
      <c r="H55" s="18"/>
      <c r="I55" s="18">
        <v>30</v>
      </c>
      <c r="J55" s="26">
        <v>15</v>
      </c>
      <c r="K55" s="26">
        <v>15</v>
      </c>
      <c r="L55" s="26">
        <v>0</v>
      </c>
      <c r="M55" s="26">
        <v>0</v>
      </c>
      <c r="N55" s="26">
        <v>0</v>
      </c>
      <c r="O55" s="26">
        <v>0</v>
      </c>
      <c r="P55" s="25"/>
    </row>
    <row r="56" spans="1:16" s="23" customFormat="1" ht="12.75">
      <c r="A56" s="25">
        <v>5</v>
      </c>
      <c r="B56" s="25" t="s">
        <v>42</v>
      </c>
      <c r="C56" s="18"/>
      <c r="D56" s="18">
        <v>4</v>
      </c>
      <c r="E56" s="18"/>
      <c r="F56" s="18">
        <f t="shared" si="3"/>
        <v>2</v>
      </c>
      <c r="G56" s="18"/>
      <c r="H56" s="18">
        <v>2</v>
      </c>
      <c r="I56" s="18">
        <v>20</v>
      </c>
      <c r="J56" s="18">
        <v>0</v>
      </c>
      <c r="K56" s="18">
        <v>0</v>
      </c>
      <c r="L56" s="18">
        <v>0</v>
      </c>
      <c r="M56" s="18">
        <v>10</v>
      </c>
      <c r="N56" s="18">
        <v>0</v>
      </c>
      <c r="O56" s="18">
        <v>10</v>
      </c>
      <c r="P56" s="25"/>
    </row>
    <row r="57" spans="1:16" s="23" customFormat="1" ht="12.75">
      <c r="A57" s="25">
        <v>6</v>
      </c>
      <c r="B57" s="25" t="s">
        <v>26</v>
      </c>
      <c r="C57" s="18"/>
      <c r="D57" s="34">
        <v>4</v>
      </c>
      <c r="E57" s="18"/>
      <c r="F57" s="18">
        <f t="shared" si="3"/>
        <v>3</v>
      </c>
      <c r="G57" s="18"/>
      <c r="H57" s="18">
        <v>3</v>
      </c>
      <c r="I57" s="18">
        <v>30</v>
      </c>
      <c r="J57" s="18">
        <v>0</v>
      </c>
      <c r="K57" s="18">
        <v>0</v>
      </c>
      <c r="L57" s="18">
        <v>0</v>
      </c>
      <c r="M57" s="18">
        <v>15</v>
      </c>
      <c r="N57" s="18">
        <v>0</v>
      </c>
      <c r="O57" s="18">
        <v>15</v>
      </c>
      <c r="P57" s="25"/>
    </row>
    <row r="58" spans="1:16" s="31" customFormat="1" ht="12.75">
      <c r="A58" s="25">
        <v>7</v>
      </c>
      <c r="B58" s="25" t="s">
        <v>21</v>
      </c>
      <c r="C58" s="18"/>
      <c r="D58" s="34"/>
      <c r="E58" s="18">
        <v>4</v>
      </c>
      <c r="F58" s="18">
        <f t="shared" si="3"/>
        <v>2</v>
      </c>
      <c r="G58" s="18"/>
      <c r="H58" s="18">
        <v>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25" t="s">
        <v>137</v>
      </c>
    </row>
    <row r="59" spans="1:16" s="33" customFormat="1" ht="12.75">
      <c r="A59" s="25">
        <v>8</v>
      </c>
      <c r="B59" s="25" t="s">
        <v>175</v>
      </c>
      <c r="C59" s="18"/>
      <c r="D59" s="34"/>
      <c r="E59" s="18">
        <v>4</v>
      </c>
      <c r="F59" s="18">
        <f t="shared" si="3"/>
        <v>0</v>
      </c>
      <c r="G59" s="18"/>
      <c r="H59" s="18">
        <v>0</v>
      </c>
      <c r="I59" s="18">
        <v>15</v>
      </c>
      <c r="J59" s="26">
        <v>0</v>
      </c>
      <c r="K59" s="26">
        <v>0</v>
      </c>
      <c r="L59" s="26">
        <v>0</v>
      </c>
      <c r="M59" s="26">
        <v>0</v>
      </c>
      <c r="N59" s="26">
        <v>15</v>
      </c>
      <c r="O59" s="26">
        <v>0</v>
      </c>
      <c r="P59" s="25"/>
    </row>
    <row r="60" spans="1:16" s="27" customFormat="1" ht="12.75">
      <c r="A60" s="25">
        <v>9</v>
      </c>
      <c r="B60" s="106" t="s">
        <v>176</v>
      </c>
      <c r="C60" s="34"/>
      <c r="D60" s="34">
        <v>3</v>
      </c>
      <c r="E60" s="34"/>
      <c r="F60" s="18">
        <f t="shared" si="3"/>
        <v>2</v>
      </c>
      <c r="G60" s="34">
        <v>2</v>
      </c>
      <c r="H60" s="34"/>
      <c r="I60" s="34">
        <v>30</v>
      </c>
      <c r="J60" s="18">
        <v>0</v>
      </c>
      <c r="K60" s="18">
        <v>30</v>
      </c>
      <c r="L60" s="18">
        <v>0</v>
      </c>
      <c r="M60" s="18">
        <v>0</v>
      </c>
      <c r="N60" s="18">
        <v>0</v>
      </c>
      <c r="O60" s="18">
        <v>0</v>
      </c>
      <c r="P60" s="25"/>
    </row>
    <row r="61" spans="1:16" s="27" customFormat="1" ht="12.75">
      <c r="A61" s="25">
        <v>10</v>
      </c>
      <c r="B61" s="25" t="s">
        <v>173</v>
      </c>
      <c r="C61" s="34"/>
      <c r="D61" s="34">
        <v>4</v>
      </c>
      <c r="E61" s="34"/>
      <c r="F61" s="18">
        <f t="shared" si="3"/>
        <v>2</v>
      </c>
      <c r="G61" s="34"/>
      <c r="H61" s="34">
        <v>2</v>
      </c>
      <c r="I61" s="34">
        <v>30</v>
      </c>
      <c r="J61" s="18">
        <v>0</v>
      </c>
      <c r="K61" s="18">
        <v>0</v>
      </c>
      <c r="L61" s="18">
        <v>0</v>
      </c>
      <c r="M61" s="18">
        <v>0</v>
      </c>
      <c r="N61" s="18">
        <v>30</v>
      </c>
      <c r="O61" s="18">
        <v>0</v>
      </c>
      <c r="P61" s="25"/>
    </row>
    <row r="62" spans="1:16" s="27" customFormat="1" ht="12.75">
      <c r="A62" s="25">
        <v>11</v>
      </c>
      <c r="B62" s="25" t="s">
        <v>172</v>
      </c>
      <c r="C62" s="34"/>
      <c r="D62" s="34">
        <v>3</v>
      </c>
      <c r="E62" s="34"/>
      <c r="F62" s="18">
        <f t="shared" si="3"/>
        <v>2</v>
      </c>
      <c r="G62" s="34">
        <v>2</v>
      </c>
      <c r="H62" s="34"/>
      <c r="I62" s="34">
        <v>30</v>
      </c>
      <c r="J62" s="18">
        <v>0</v>
      </c>
      <c r="K62" s="18">
        <v>30</v>
      </c>
      <c r="L62" s="18">
        <v>0</v>
      </c>
      <c r="M62" s="18">
        <v>0</v>
      </c>
      <c r="N62" s="18">
        <v>0</v>
      </c>
      <c r="O62" s="18">
        <v>0</v>
      </c>
      <c r="P62" s="25"/>
    </row>
    <row r="63" spans="1:16" s="27" customFormat="1" ht="12.75">
      <c r="A63" s="25">
        <v>12</v>
      </c>
      <c r="B63" s="25" t="s">
        <v>174</v>
      </c>
      <c r="C63" s="34"/>
      <c r="D63" s="34">
        <v>4</v>
      </c>
      <c r="E63" s="34"/>
      <c r="F63" s="18">
        <f t="shared" si="3"/>
        <v>2</v>
      </c>
      <c r="G63" s="34"/>
      <c r="H63" s="34">
        <v>2</v>
      </c>
      <c r="I63" s="34">
        <v>30</v>
      </c>
      <c r="J63" s="18">
        <v>0</v>
      </c>
      <c r="K63" s="18">
        <v>0</v>
      </c>
      <c r="L63" s="18">
        <v>0</v>
      </c>
      <c r="M63" s="18">
        <v>0</v>
      </c>
      <c r="N63" s="18">
        <v>30</v>
      </c>
      <c r="O63" s="18">
        <v>0</v>
      </c>
      <c r="P63" s="25"/>
    </row>
    <row r="64" spans="1:16" s="27" customFormat="1" ht="12.75">
      <c r="A64" s="25">
        <v>13</v>
      </c>
      <c r="B64" s="25" t="s">
        <v>49</v>
      </c>
      <c r="C64" s="34"/>
      <c r="D64" s="34">
        <v>3</v>
      </c>
      <c r="E64" s="34"/>
      <c r="F64" s="18">
        <f t="shared" si="3"/>
        <v>1</v>
      </c>
      <c r="G64" s="34">
        <v>1</v>
      </c>
      <c r="H64" s="34"/>
      <c r="I64" s="34">
        <v>9</v>
      </c>
      <c r="J64" s="18">
        <v>9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25"/>
    </row>
    <row r="65" spans="1:16" s="1" customFormat="1" ht="12.75">
      <c r="A65" s="25">
        <v>14</v>
      </c>
      <c r="B65" s="25" t="s">
        <v>40</v>
      </c>
      <c r="C65" s="18"/>
      <c r="D65" s="34">
        <v>3</v>
      </c>
      <c r="E65" s="18"/>
      <c r="F65" s="18">
        <f t="shared" si="3"/>
        <v>1</v>
      </c>
      <c r="G65" s="18">
        <v>1</v>
      </c>
      <c r="H65" s="18"/>
      <c r="I65" s="18">
        <v>16</v>
      </c>
      <c r="J65" s="18">
        <v>16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25"/>
    </row>
    <row r="66" spans="1:16" s="1" customFormat="1" ht="12.75">
      <c r="A66" s="25">
        <v>15</v>
      </c>
      <c r="B66" s="25" t="s">
        <v>43</v>
      </c>
      <c r="C66" s="18"/>
      <c r="D66" s="18">
        <v>4</v>
      </c>
      <c r="E66" s="18"/>
      <c r="F66" s="18">
        <f t="shared" si="3"/>
        <v>1</v>
      </c>
      <c r="G66" s="18"/>
      <c r="H66" s="18">
        <v>1</v>
      </c>
      <c r="I66" s="18">
        <v>16</v>
      </c>
      <c r="J66" s="18">
        <v>0</v>
      </c>
      <c r="K66" s="18">
        <v>0</v>
      </c>
      <c r="L66" s="18">
        <v>0</v>
      </c>
      <c r="M66" s="18">
        <v>16</v>
      </c>
      <c r="N66" s="18">
        <v>0</v>
      </c>
      <c r="O66" s="18">
        <v>0</v>
      </c>
      <c r="P66" s="115"/>
    </row>
    <row r="67" spans="1:16" s="1" customFormat="1" ht="12.75">
      <c r="A67" s="3">
        <v>16</v>
      </c>
      <c r="B67" s="3" t="s">
        <v>45</v>
      </c>
      <c r="C67" s="2">
        <v>4</v>
      </c>
      <c r="D67" s="2" t="s">
        <v>117</v>
      </c>
      <c r="E67" s="2"/>
      <c r="F67" s="2">
        <f t="shared" si="3"/>
        <v>2</v>
      </c>
      <c r="G67" s="2"/>
      <c r="H67" s="2">
        <v>2</v>
      </c>
      <c r="I67" s="2">
        <v>28</v>
      </c>
      <c r="J67" s="2">
        <v>0</v>
      </c>
      <c r="K67" s="2">
        <v>0</v>
      </c>
      <c r="L67" s="2">
        <v>0</v>
      </c>
      <c r="M67" s="2">
        <v>28</v>
      </c>
      <c r="N67" s="2">
        <v>0</v>
      </c>
      <c r="O67" s="2">
        <v>0</v>
      </c>
      <c r="P67" s="3"/>
    </row>
    <row r="68" spans="1:16" s="1" customFormat="1" ht="12.75">
      <c r="A68" s="3">
        <v>17</v>
      </c>
      <c r="B68" s="3" t="s">
        <v>61</v>
      </c>
      <c r="C68" s="4">
        <v>4</v>
      </c>
      <c r="D68" s="4">
        <v>4</v>
      </c>
      <c r="E68" s="4"/>
      <c r="F68" s="2">
        <f t="shared" si="3"/>
        <v>2</v>
      </c>
      <c r="G68" s="4"/>
      <c r="H68" s="4">
        <v>2</v>
      </c>
      <c r="I68" s="4">
        <v>30</v>
      </c>
      <c r="J68" s="2">
        <v>0</v>
      </c>
      <c r="K68" s="2">
        <v>0</v>
      </c>
      <c r="L68" s="2">
        <v>0</v>
      </c>
      <c r="M68" s="2">
        <v>15</v>
      </c>
      <c r="N68" s="2">
        <v>15</v>
      </c>
      <c r="O68" s="2">
        <v>0</v>
      </c>
      <c r="P68" s="3"/>
    </row>
    <row r="69" spans="1:16" s="1" customFormat="1" ht="12.75">
      <c r="A69" s="3">
        <v>18</v>
      </c>
      <c r="B69" s="3" t="s">
        <v>44</v>
      </c>
      <c r="C69" s="2"/>
      <c r="D69" s="2">
        <v>4</v>
      </c>
      <c r="E69" s="2"/>
      <c r="F69" s="2">
        <f t="shared" si="3"/>
        <v>2</v>
      </c>
      <c r="G69" s="2"/>
      <c r="H69" s="2">
        <v>2</v>
      </c>
      <c r="I69" s="2">
        <v>25</v>
      </c>
      <c r="J69" s="5">
        <v>0</v>
      </c>
      <c r="K69" s="5">
        <v>0</v>
      </c>
      <c r="L69" s="5">
        <v>0</v>
      </c>
      <c r="M69" s="5">
        <v>13</v>
      </c>
      <c r="N69" s="5">
        <v>12</v>
      </c>
      <c r="O69" s="5">
        <v>0</v>
      </c>
      <c r="P69" s="3"/>
    </row>
    <row r="70" spans="1:16" s="27" customFormat="1" ht="12.75">
      <c r="A70" s="25">
        <v>19</v>
      </c>
      <c r="B70" s="3" t="s">
        <v>64</v>
      </c>
      <c r="C70" s="18"/>
      <c r="D70" s="18">
        <v>3</v>
      </c>
      <c r="E70" s="18"/>
      <c r="F70" s="2">
        <f t="shared" si="3"/>
        <v>2</v>
      </c>
      <c r="G70" s="18">
        <v>2</v>
      </c>
      <c r="H70" s="18"/>
      <c r="I70" s="18">
        <v>30</v>
      </c>
      <c r="J70" s="26">
        <v>15</v>
      </c>
      <c r="K70" s="26">
        <v>15</v>
      </c>
      <c r="L70" s="26">
        <v>0</v>
      </c>
      <c r="M70" s="26">
        <v>0</v>
      </c>
      <c r="N70" s="26">
        <v>0</v>
      </c>
      <c r="O70" s="26">
        <v>0</v>
      </c>
      <c r="P70" s="25"/>
    </row>
    <row r="71" spans="1:16" s="27" customFormat="1" ht="12.75">
      <c r="A71" s="25">
        <v>20</v>
      </c>
      <c r="B71" s="3" t="s">
        <v>170</v>
      </c>
      <c r="C71" s="18"/>
      <c r="D71" s="18"/>
      <c r="E71" s="18">
        <v>3</v>
      </c>
      <c r="F71" s="2">
        <v>0</v>
      </c>
      <c r="G71" s="18">
        <v>0</v>
      </c>
      <c r="H71" s="18"/>
      <c r="I71" s="18">
        <v>4</v>
      </c>
      <c r="J71" s="26">
        <v>4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5"/>
    </row>
    <row r="72" spans="1:16" s="1" customFormat="1" ht="12.75">
      <c r="A72" s="3"/>
      <c r="B72" s="37" t="s">
        <v>65</v>
      </c>
      <c r="C72" s="2"/>
      <c r="D72" s="2"/>
      <c r="E72" s="2"/>
      <c r="F72" s="2"/>
      <c r="G72" s="2"/>
      <c r="H72" s="2"/>
      <c r="I72" s="2"/>
      <c r="J72" s="5"/>
      <c r="K72" s="5"/>
      <c r="L72" s="5"/>
      <c r="M72" s="5"/>
      <c r="N72" s="5"/>
      <c r="O72" s="5"/>
      <c r="P72" s="3"/>
    </row>
    <row r="73" spans="1:16" s="1" customFormat="1" ht="12.75">
      <c r="A73" s="3">
        <v>21</v>
      </c>
      <c r="B73" s="3" t="s">
        <v>81</v>
      </c>
      <c r="C73" s="2"/>
      <c r="D73" s="2">
        <v>3</v>
      </c>
      <c r="E73" s="2"/>
      <c r="F73" s="2">
        <f aca="true" t="shared" si="4" ref="F73:F80">G73+H73</f>
        <v>3</v>
      </c>
      <c r="G73" s="2">
        <v>3</v>
      </c>
      <c r="H73" s="2"/>
      <c r="I73" s="2">
        <v>45</v>
      </c>
      <c r="J73" s="5">
        <v>25</v>
      </c>
      <c r="K73" s="5">
        <v>20</v>
      </c>
      <c r="L73" s="5">
        <v>0</v>
      </c>
      <c r="M73" s="5">
        <v>0</v>
      </c>
      <c r="N73" s="5">
        <v>0</v>
      </c>
      <c r="O73" s="5">
        <v>0</v>
      </c>
      <c r="P73" s="3"/>
    </row>
    <row r="74" spans="1:16" s="1" customFormat="1" ht="12.75">
      <c r="A74" s="3">
        <v>22</v>
      </c>
      <c r="B74" s="25" t="s">
        <v>76</v>
      </c>
      <c r="C74" s="2"/>
      <c r="D74" s="2">
        <v>3</v>
      </c>
      <c r="E74" s="2"/>
      <c r="F74" s="2">
        <f t="shared" si="4"/>
        <v>2</v>
      </c>
      <c r="G74" s="2">
        <v>2</v>
      </c>
      <c r="H74" s="2"/>
      <c r="I74" s="2">
        <v>30</v>
      </c>
      <c r="J74" s="5">
        <v>20</v>
      </c>
      <c r="K74" s="5">
        <v>10</v>
      </c>
      <c r="L74" s="5">
        <v>0</v>
      </c>
      <c r="M74" s="5">
        <v>0</v>
      </c>
      <c r="N74" s="5">
        <v>0</v>
      </c>
      <c r="O74" s="5">
        <v>0</v>
      </c>
      <c r="P74" s="3"/>
    </row>
    <row r="75" spans="1:16" s="23" customFormat="1" ht="12.75">
      <c r="A75" s="25">
        <v>23</v>
      </c>
      <c r="B75" s="3" t="s">
        <v>177</v>
      </c>
      <c r="C75" s="18"/>
      <c r="D75" s="2">
        <v>3</v>
      </c>
      <c r="E75" s="18"/>
      <c r="F75" s="2">
        <f t="shared" si="4"/>
        <v>3</v>
      </c>
      <c r="G75" s="18">
        <v>3</v>
      </c>
      <c r="H75" s="18"/>
      <c r="I75" s="18">
        <v>60</v>
      </c>
      <c r="J75" s="26">
        <v>30</v>
      </c>
      <c r="K75" s="26">
        <v>30</v>
      </c>
      <c r="L75" s="26">
        <v>0</v>
      </c>
      <c r="M75" s="26">
        <v>0</v>
      </c>
      <c r="N75" s="26">
        <v>0</v>
      </c>
      <c r="O75" s="26">
        <v>0</v>
      </c>
      <c r="P75" s="3"/>
    </row>
    <row r="76" spans="1:16" s="23" customFormat="1" ht="12.75">
      <c r="A76" s="25">
        <v>24</v>
      </c>
      <c r="B76" s="3" t="s">
        <v>178</v>
      </c>
      <c r="C76" s="18">
        <v>4</v>
      </c>
      <c r="D76" s="2">
        <v>4</v>
      </c>
      <c r="E76" s="18"/>
      <c r="F76" s="2">
        <f t="shared" si="4"/>
        <v>5</v>
      </c>
      <c r="G76" s="18"/>
      <c r="H76" s="18">
        <v>5</v>
      </c>
      <c r="I76" s="18">
        <v>60</v>
      </c>
      <c r="J76" s="26">
        <v>0</v>
      </c>
      <c r="K76" s="26">
        <v>0</v>
      </c>
      <c r="L76" s="26">
        <v>0</v>
      </c>
      <c r="M76" s="26">
        <v>30</v>
      </c>
      <c r="N76" s="26">
        <v>30</v>
      </c>
      <c r="O76" s="26">
        <v>0</v>
      </c>
      <c r="P76" s="3"/>
    </row>
    <row r="77" spans="1:16" s="27" customFormat="1" ht="12.75">
      <c r="A77" s="25">
        <v>25</v>
      </c>
      <c r="B77" s="25" t="s">
        <v>77</v>
      </c>
      <c r="C77" s="18"/>
      <c r="D77" s="18">
        <v>3</v>
      </c>
      <c r="E77" s="18"/>
      <c r="F77" s="2">
        <f t="shared" si="4"/>
        <v>1</v>
      </c>
      <c r="G77" s="18">
        <v>1</v>
      </c>
      <c r="H77" s="18"/>
      <c r="I77" s="18">
        <v>15</v>
      </c>
      <c r="J77" s="26">
        <v>15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5"/>
    </row>
    <row r="78" spans="1:16" s="1" customFormat="1" ht="12.75">
      <c r="A78" s="3">
        <v>26</v>
      </c>
      <c r="B78" s="3" t="s">
        <v>78</v>
      </c>
      <c r="C78" s="2"/>
      <c r="D78" s="2">
        <v>4</v>
      </c>
      <c r="E78" s="2"/>
      <c r="F78" s="2">
        <f t="shared" si="4"/>
        <v>1</v>
      </c>
      <c r="G78" s="2"/>
      <c r="H78" s="2">
        <v>1</v>
      </c>
      <c r="I78" s="2">
        <v>15</v>
      </c>
      <c r="J78" s="5">
        <v>0</v>
      </c>
      <c r="K78" s="5">
        <v>0</v>
      </c>
      <c r="L78" s="5">
        <v>0</v>
      </c>
      <c r="M78" s="5">
        <v>15</v>
      </c>
      <c r="N78" s="5">
        <v>0</v>
      </c>
      <c r="O78" s="5">
        <v>0</v>
      </c>
      <c r="P78" s="3"/>
    </row>
    <row r="79" spans="1:16" s="1" customFormat="1" ht="12.75">
      <c r="A79" s="3">
        <v>27</v>
      </c>
      <c r="B79" s="3" t="s">
        <v>79</v>
      </c>
      <c r="C79" s="2"/>
      <c r="D79" s="2">
        <v>4</v>
      </c>
      <c r="E79" s="2"/>
      <c r="F79" s="2">
        <f t="shared" si="4"/>
        <v>1</v>
      </c>
      <c r="G79" s="2"/>
      <c r="H79" s="2">
        <v>1</v>
      </c>
      <c r="I79" s="2">
        <v>15</v>
      </c>
      <c r="J79" s="5">
        <v>0</v>
      </c>
      <c r="K79" s="5">
        <v>0</v>
      </c>
      <c r="L79" s="5">
        <v>0</v>
      </c>
      <c r="M79" s="5">
        <v>0</v>
      </c>
      <c r="N79" s="5">
        <v>15</v>
      </c>
      <c r="O79" s="5">
        <v>0</v>
      </c>
      <c r="P79" s="3"/>
    </row>
    <row r="80" spans="1:16" s="1" customFormat="1" ht="12.75">
      <c r="A80" s="3">
        <v>28</v>
      </c>
      <c r="B80" s="3" t="s">
        <v>80</v>
      </c>
      <c r="C80" s="2"/>
      <c r="D80" s="2">
        <v>4</v>
      </c>
      <c r="E80" s="2"/>
      <c r="F80" s="2">
        <f t="shared" si="4"/>
        <v>2</v>
      </c>
      <c r="G80" s="2"/>
      <c r="H80" s="2">
        <v>2</v>
      </c>
      <c r="I80" s="2">
        <v>25</v>
      </c>
      <c r="J80" s="5">
        <v>0</v>
      </c>
      <c r="K80" s="5">
        <v>0</v>
      </c>
      <c r="L80" s="5">
        <v>0</v>
      </c>
      <c r="M80" s="5">
        <v>15</v>
      </c>
      <c r="N80" s="5">
        <v>10</v>
      </c>
      <c r="O80" s="5">
        <v>0</v>
      </c>
      <c r="P80" s="3"/>
    </row>
    <row r="81" spans="1:16" s="14" customFormat="1" ht="12.75">
      <c r="A81" s="12"/>
      <c r="B81" s="12" t="s">
        <v>17</v>
      </c>
      <c r="C81" s="13">
        <f>COUNT(C52:C80)</f>
        <v>7</v>
      </c>
      <c r="D81" s="13"/>
      <c r="E81" s="12"/>
      <c r="F81" s="13">
        <f aca="true" t="shared" si="5" ref="F81:O81">SUM(F52:F80)</f>
        <v>60</v>
      </c>
      <c r="G81" s="13">
        <f t="shared" si="5"/>
        <v>30</v>
      </c>
      <c r="H81" s="13">
        <f t="shared" si="5"/>
        <v>30</v>
      </c>
      <c r="I81" s="13">
        <f t="shared" si="5"/>
        <v>768</v>
      </c>
      <c r="J81" s="13">
        <f t="shared" si="5"/>
        <v>194</v>
      </c>
      <c r="K81" s="13">
        <f t="shared" si="5"/>
        <v>185</v>
      </c>
      <c r="L81" s="13">
        <f t="shared" si="5"/>
        <v>20</v>
      </c>
      <c r="M81" s="13">
        <f t="shared" si="5"/>
        <v>172</v>
      </c>
      <c r="N81" s="13">
        <f t="shared" si="5"/>
        <v>172</v>
      </c>
      <c r="O81" s="13">
        <f t="shared" si="5"/>
        <v>25</v>
      </c>
      <c r="P81" s="12"/>
    </row>
    <row r="82" spans="1:16" s="1" customFormat="1" ht="12.75">
      <c r="A82" s="27"/>
      <c r="B82" s="19" t="s">
        <v>60</v>
      </c>
      <c r="C82" s="20"/>
      <c r="D82" s="20"/>
      <c r="E82" s="20"/>
      <c r="F82" s="14"/>
      <c r="G82" s="14"/>
      <c r="H82" s="14"/>
      <c r="I82" s="142">
        <f>SUM(J81:L81)</f>
        <v>399</v>
      </c>
      <c r="J82" s="142"/>
      <c r="K82" s="142"/>
      <c r="L82" s="142">
        <f>SUM(M81:O81)</f>
        <v>369</v>
      </c>
      <c r="M82" s="142"/>
      <c r="N82" s="142"/>
      <c r="O82" s="11"/>
      <c r="P82" s="10"/>
    </row>
    <row r="83" spans="1:16" s="1" customFormat="1" ht="12.75">
      <c r="A83" s="27" t="s">
        <v>165</v>
      </c>
      <c r="B83" s="19"/>
      <c r="C83" s="20"/>
      <c r="D83" s="20"/>
      <c r="E83" s="20"/>
      <c r="F83" s="14"/>
      <c r="G83" s="14"/>
      <c r="H83" s="14"/>
      <c r="I83" s="49"/>
      <c r="J83" s="49"/>
      <c r="K83" s="49"/>
      <c r="L83" s="49"/>
      <c r="M83" s="49"/>
      <c r="N83" s="49"/>
      <c r="O83" s="11"/>
      <c r="P83" s="10"/>
    </row>
    <row r="84" spans="1:16" s="1" customFormat="1" ht="12.75">
      <c r="A84" s="27"/>
      <c r="B84" s="19"/>
      <c r="C84" s="20"/>
      <c r="D84" s="20"/>
      <c r="E84" s="20"/>
      <c r="F84" s="14"/>
      <c r="G84" s="14"/>
      <c r="H84" s="14"/>
      <c r="I84" s="49"/>
      <c r="J84" s="49"/>
      <c r="K84" s="49"/>
      <c r="L84" s="49"/>
      <c r="M84" s="49"/>
      <c r="N84" s="49"/>
      <c r="O84" s="11"/>
      <c r="P84" s="10"/>
    </row>
    <row r="85" spans="1:16" s="1" customFormat="1" ht="12.75">
      <c r="A85" s="27"/>
      <c r="B85" s="79" t="s">
        <v>136</v>
      </c>
      <c r="C85" s="78"/>
      <c r="D85" s="78"/>
      <c r="E85" s="78"/>
      <c r="F85" s="81">
        <f>SUM(F52:F71)</f>
        <v>42</v>
      </c>
      <c r="G85" s="81">
        <f>SUM(G52:G70)</f>
        <v>21</v>
      </c>
      <c r="H85" s="81">
        <f>SUM(H52:H70)</f>
        <v>21</v>
      </c>
      <c r="I85" s="49"/>
      <c r="J85" s="49"/>
      <c r="K85" s="49"/>
      <c r="L85" s="49"/>
      <c r="M85" s="49"/>
      <c r="N85" s="49"/>
      <c r="O85" s="11"/>
      <c r="P85" s="10"/>
    </row>
    <row r="86" spans="1:16" s="1" customFormat="1" ht="12.75">
      <c r="A86" s="27"/>
      <c r="B86" s="79" t="s">
        <v>138</v>
      </c>
      <c r="C86" s="78"/>
      <c r="D86" s="78"/>
      <c r="E86" s="78"/>
      <c r="F86" s="81">
        <f>SUM(F73:F80)</f>
        <v>18</v>
      </c>
      <c r="G86" s="81">
        <f>SUM(G73:G80)</f>
        <v>9</v>
      </c>
      <c r="H86" s="81">
        <f>SUM(H73:H80)</f>
        <v>9</v>
      </c>
      <c r="I86" s="49"/>
      <c r="J86" s="49"/>
      <c r="K86" s="49"/>
      <c r="L86" s="49"/>
      <c r="M86" s="49"/>
      <c r="N86" s="49"/>
      <c r="O86" s="11"/>
      <c r="P86" s="10"/>
    </row>
    <row r="87" spans="1:16" s="1" customFormat="1" ht="12.75">
      <c r="A87" s="27"/>
      <c r="B87" s="19"/>
      <c r="C87" s="20"/>
      <c r="D87" s="20"/>
      <c r="E87" s="20"/>
      <c r="F87" s="14"/>
      <c r="G87" s="14"/>
      <c r="H87" s="14"/>
      <c r="I87" s="49"/>
      <c r="J87" s="49"/>
      <c r="K87" s="49"/>
      <c r="L87" s="49"/>
      <c r="M87" s="49"/>
      <c r="N87" s="49"/>
      <c r="O87" s="11"/>
      <c r="P87" s="10"/>
    </row>
    <row r="88" spans="1:16" s="1" customFormat="1" ht="12.75">
      <c r="A88" s="27"/>
      <c r="B88" s="19"/>
      <c r="C88" s="20"/>
      <c r="D88" s="20"/>
      <c r="E88" s="20"/>
      <c r="F88" s="14"/>
      <c r="G88" s="14"/>
      <c r="H88" s="14"/>
      <c r="I88" s="49"/>
      <c r="J88" s="49"/>
      <c r="K88" s="49"/>
      <c r="L88" s="49"/>
      <c r="M88" s="49"/>
      <c r="N88" s="49"/>
      <c r="O88" s="11"/>
      <c r="P88" s="10"/>
    </row>
    <row r="89" spans="2:15" ht="12.75">
      <c r="B89" s="113" t="s">
        <v>153</v>
      </c>
      <c r="C89" s="113"/>
      <c r="D89" s="113"/>
      <c r="E89" s="113"/>
      <c r="F89" s="113">
        <f>SUM(F52:F54)</f>
        <v>13</v>
      </c>
      <c r="G89" s="113">
        <f aca="true" t="shared" si="6" ref="G89:O89">SUM(G52:G54)</f>
        <v>10</v>
      </c>
      <c r="H89" s="113">
        <f t="shared" si="6"/>
        <v>3</v>
      </c>
      <c r="I89" s="113">
        <f t="shared" si="6"/>
        <v>130</v>
      </c>
      <c r="J89" s="113">
        <f t="shared" si="6"/>
        <v>45</v>
      </c>
      <c r="K89" s="113">
        <f t="shared" si="6"/>
        <v>35</v>
      </c>
      <c r="L89" s="113">
        <f t="shared" si="6"/>
        <v>20</v>
      </c>
      <c r="M89" s="113">
        <f t="shared" si="6"/>
        <v>15</v>
      </c>
      <c r="N89" s="113">
        <f t="shared" si="6"/>
        <v>15</v>
      </c>
      <c r="O89" s="113">
        <f t="shared" si="6"/>
        <v>0</v>
      </c>
    </row>
    <row r="90" s="32" customFormat="1" ht="12.75"/>
    <row r="91" s="24" customFormat="1" ht="12.75"/>
    <row r="92" s="33" customFormat="1" ht="12.75"/>
    <row r="93" s="33" customFormat="1" ht="12.75"/>
    <row r="94" ht="12.75">
      <c r="B94" s="36"/>
    </row>
    <row r="95" ht="12.75">
      <c r="B95" s="36"/>
    </row>
    <row r="96" ht="12.75">
      <c r="B96" s="36"/>
    </row>
    <row r="97" ht="12.75">
      <c r="B97" s="36"/>
    </row>
    <row r="98" spans="2:15" ht="12.75">
      <c r="B98" s="16" t="s">
        <v>150</v>
      </c>
      <c r="D98" s="16"/>
      <c r="E98" s="21" t="s">
        <v>29</v>
      </c>
      <c r="F98" s="21" t="s">
        <v>0</v>
      </c>
      <c r="G98" s="21"/>
      <c r="H98" s="21"/>
      <c r="I98" s="21"/>
      <c r="J98" s="16"/>
      <c r="K98" s="16"/>
      <c r="L98" s="16"/>
      <c r="M98" s="16"/>
      <c r="N98" s="16"/>
      <c r="O98" s="16"/>
    </row>
    <row r="99" spans="2:15" ht="12.75">
      <c r="B99" t="s">
        <v>171</v>
      </c>
      <c r="D99" s="17"/>
      <c r="E99" s="50">
        <f>I99/I102</f>
        <v>0.47103658536585363</v>
      </c>
      <c r="F99" s="21" t="s">
        <v>30</v>
      </c>
      <c r="G99" s="21"/>
      <c r="H99" s="21"/>
      <c r="I99" s="21">
        <f>J136+M136</f>
        <v>309</v>
      </c>
      <c r="J99" s="16"/>
      <c r="K99" s="16"/>
      <c r="L99" s="16"/>
      <c r="M99" s="16"/>
      <c r="N99" s="16"/>
      <c r="O99" s="16"/>
    </row>
    <row r="100" spans="2:15" ht="12.75">
      <c r="B100" t="s">
        <v>73</v>
      </c>
      <c r="D100" s="17"/>
      <c r="E100" s="50">
        <f>I100/I102</f>
        <v>0.3567073170731707</v>
      </c>
      <c r="F100" s="21" t="s">
        <v>31</v>
      </c>
      <c r="G100" s="21"/>
      <c r="H100" s="21"/>
      <c r="I100" s="21">
        <f>K136+N136</f>
        <v>234</v>
      </c>
      <c r="J100" s="16"/>
      <c r="K100" s="16"/>
      <c r="L100" s="16"/>
      <c r="M100" s="16"/>
      <c r="N100" s="16"/>
      <c r="O100" s="16"/>
    </row>
    <row r="101" spans="2:15" ht="12.75">
      <c r="B101" t="s">
        <v>22</v>
      </c>
      <c r="D101" s="17"/>
      <c r="E101" s="50">
        <f>I101/I102</f>
        <v>0.1722560975609756</v>
      </c>
      <c r="F101" s="21" t="s">
        <v>32</v>
      </c>
      <c r="G101" s="21"/>
      <c r="H101" s="21"/>
      <c r="I101" s="21">
        <f>L136+O136</f>
        <v>113</v>
      </c>
      <c r="J101" s="16"/>
      <c r="K101" s="16"/>
      <c r="L101" s="16"/>
      <c r="M101" s="16"/>
      <c r="N101" s="16"/>
      <c r="O101" s="16"/>
    </row>
    <row r="102" spans="2:15" ht="12.75">
      <c r="B102" t="s">
        <v>34</v>
      </c>
      <c r="D102" s="16"/>
      <c r="E102" s="50">
        <f>SUM(E99:E101)</f>
        <v>0.9999999999999999</v>
      </c>
      <c r="F102" s="21" t="s">
        <v>2</v>
      </c>
      <c r="G102" s="21"/>
      <c r="H102" s="21"/>
      <c r="I102" s="21">
        <f>SUM(I99:I101)</f>
        <v>656</v>
      </c>
      <c r="J102" s="16"/>
      <c r="K102" s="16"/>
      <c r="L102" s="16"/>
      <c r="M102" s="16"/>
      <c r="N102" s="16"/>
      <c r="O102" s="16"/>
    </row>
    <row r="103" ht="12.75">
      <c r="B103" t="s">
        <v>71</v>
      </c>
    </row>
    <row r="104" spans="1:16" ht="12.75" customHeight="1">
      <c r="A104" s="139" t="s">
        <v>23</v>
      </c>
      <c r="B104" s="141" t="s">
        <v>3</v>
      </c>
      <c r="C104" s="141" t="s">
        <v>126</v>
      </c>
      <c r="D104" s="141"/>
      <c r="E104" s="141"/>
      <c r="F104" s="128" t="s">
        <v>4</v>
      </c>
      <c r="G104" s="129"/>
      <c r="H104" s="130"/>
      <c r="I104" s="140" t="s">
        <v>5</v>
      </c>
      <c r="J104" s="146"/>
      <c r="K104" s="146"/>
      <c r="L104" s="146"/>
      <c r="M104" s="146"/>
      <c r="N104" s="146"/>
      <c r="O104" s="147"/>
      <c r="P104" s="133" t="s">
        <v>6</v>
      </c>
    </row>
    <row r="105" spans="1:16" s="1" customFormat="1" ht="12.75">
      <c r="A105" s="139"/>
      <c r="B105" s="149"/>
      <c r="C105" s="131" t="s">
        <v>7</v>
      </c>
      <c r="D105" s="126" t="s">
        <v>127</v>
      </c>
      <c r="E105" s="126" t="s">
        <v>128</v>
      </c>
      <c r="F105" s="131" t="s">
        <v>63</v>
      </c>
      <c r="G105" s="131" t="s">
        <v>134</v>
      </c>
      <c r="H105" s="131" t="s">
        <v>135</v>
      </c>
      <c r="I105" s="126" t="s">
        <v>131</v>
      </c>
      <c r="J105" s="136" t="s">
        <v>134</v>
      </c>
      <c r="K105" s="137"/>
      <c r="L105" s="138"/>
      <c r="M105" s="136" t="s">
        <v>135</v>
      </c>
      <c r="N105" s="137"/>
      <c r="O105" s="138"/>
      <c r="P105" s="134"/>
    </row>
    <row r="106" spans="1:16" s="1" customFormat="1" ht="12.75">
      <c r="A106" s="139"/>
      <c r="B106" s="150"/>
      <c r="C106" s="132"/>
      <c r="D106" s="127"/>
      <c r="E106" s="127"/>
      <c r="F106" s="132"/>
      <c r="G106" s="132"/>
      <c r="H106" s="132"/>
      <c r="I106" s="127"/>
      <c r="J106" s="60" t="s">
        <v>8</v>
      </c>
      <c r="K106" s="61" t="s">
        <v>9</v>
      </c>
      <c r="L106" s="61" t="s">
        <v>10</v>
      </c>
      <c r="M106" s="61" t="s">
        <v>8</v>
      </c>
      <c r="N106" s="61" t="s">
        <v>9</v>
      </c>
      <c r="O106" s="61" t="s">
        <v>10</v>
      </c>
      <c r="P106" s="135"/>
    </row>
    <row r="107" spans="1:16" s="27" customFormat="1" ht="12.75">
      <c r="A107" s="25">
        <f>A106+1</f>
        <v>1</v>
      </c>
      <c r="B107" s="106" t="s">
        <v>46</v>
      </c>
      <c r="C107" s="34">
        <v>5</v>
      </c>
      <c r="D107" s="34">
        <v>5</v>
      </c>
      <c r="E107" s="34"/>
      <c r="F107" s="18">
        <f>G107+H107</f>
        <v>3</v>
      </c>
      <c r="G107" s="34">
        <v>3</v>
      </c>
      <c r="H107" s="34"/>
      <c r="I107" s="34">
        <v>30</v>
      </c>
      <c r="J107" s="18">
        <v>15</v>
      </c>
      <c r="K107" s="18">
        <v>15</v>
      </c>
      <c r="L107" s="18">
        <v>0</v>
      </c>
      <c r="M107" s="18">
        <v>0</v>
      </c>
      <c r="N107" s="18">
        <v>0</v>
      </c>
      <c r="O107" s="18">
        <v>0</v>
      </c>
      <c r="P107" s="25"/>
    </row>
    <row r="108" spans="1:16" s="27" customFormat="1" ht="12.75">
      <c r="A108" s="25">
        <v>2</v>
      </c>
      <c r="B108" s="25" t="s">
        <v>50</v>
      </c>
      <c r="C108" s="34">
        <v>5</v>
      </c>
      <c r="D108" s="34">
        <v>5</v>
      </c>
      <c r="E108" s="34"/>
      <c r="F108" s="18">
        <f aca="true" t="shared" si="7" ref="F108:F125">G108+H108</f>
        <v>3</v>
      </c>
      <c r="G108" s="34">
        <v>3</v>
      </c>
      <c r="H108" s="34"/>
      <c r="I108" s="34">
        <v>30</v>
      </c>
      <c r="J108" s="18">
        <v>15</v>
      </c>
      <c r="K108" s="18">
        <v>15</v>
      </c>
      <c r="L108" s="18">
        <v>0</v>
      </c>
      <c r="M108" s="18">
        <v>0</v>
      </c>
      <c r="N108" s="18">
        <v>0</v>
      </c>
      <c r="O108" s="18">
        <v>0</v>
      </c>
      <c r="P108" s="25"/>
    </row>
    <row r="109" spans="1:16" s="27" customFormat="1" ht="12.75">
      <c r="A109" s="25">
        <v>3</v>
      </c>
      <c r="B109" s="25" t="s">
        <v>51</v>
      </c>
      <c r="C109" s="18"/>
      <c r="D109" s="34">
        <v>5</v>
      </c>
      <c r="E109" s="18"/>
      <c r="F109" s="18">
        <f t="shared" si="7"/>
        <v>3</v>
      </c>
      <c r="G109" s="18">
        <v>3</v>
      </c>
      <c r="H109" s="18"/>
      <c r="I109" s="18">
        <v>30</v>
      </c>
      <c r="J109" s="18">
        <v>15</v>
      </c>
      <c r="K109" s="18">
        <v>15</v>
      </c>
      <c r="L109" s="18">
        <v>0</v>
      </c>
      <c r="M109" s="18">
        <v>0</v>
      </c>
      <c r="N109" s="18">
        <v>0</v>
      </c>
      <c r="O109" s="18">
        <v>0</v>
      </c>
      <c r="P109" s="25"/>
    </row>
    <row r="110" spans="1:16" s="27" customFormat="1" ht="12.75">
      <c r="A110" s="25">
        <v>4</v>
      </c>
      <c r="B110" s="25" t="s">
        <v>52</v>
      </c>
      <c r="C110" s="18"/>
      <c r="D110" s="18">
        <v>6</v>
      </c>
      <c r="E110" s="18"/>
      <c r="F110" s="18">
        <f t="shared" si="7"/>
        <v>3</v>
      </c>
      <c r="G110" s="18"/>
      <c r="H110" s="18">
        <v>3</v>
      </c>
      <c r="I110" s="18">
        <v>30</v>
      </c>
      <c r="J110" s="18">
        <v>0</v>
      </c>
      <c r="K110" s="18">
        <v>0</v>
      </c>
      <c r="L110" s="18">
        <v>0</v>
      </c>
      <c r="M110" s="18">
        <v>15</v>
      </c>
      <c r="N110" s="18">
        <v>15</v>
      </c>
      <c r="O110" s="18">
        <v>0</v>
      </c>
      <c r="P110" s="25"/>
    </row>
    <row r="111" spans="1:16" s="27" customFormat="1" ht="12.75">
      <c r="A111" s="25">
        <v>5</v>
      </c>
      <c r="B111" s="25" t="s">
        <v>27</v>
      </c>
      <c r="C111" s="18"/>
      <c r="D111" s="18">
        <v>6</v>
      </c>
      <c r="E111" s="18"/>
      <c r="F111" s="18">
        <f t="shared" si="7"/>
        <v>3</v>
      </c>
      <c r="G111" s="18"/>
      <c r="H111" s="18">
        <v>3</v>
      </c>
      <c r="I111" s="18">
        <v>30</v>
      </c>
      <c r="J111" s="18">
        <v>0</v>
      </c>
      <c r="K111" s="18">
        <v>0</v>
      </c>
      <c r="L111" s="18">
        <v>0</v>
      </c>
      <c r="M111" s="18">
        <v>15</v>
      </c>
      <c r="N111" s="18">
        <v>0</v>
      </c>
      <c r="O111" s="18">
        <v>15</v>
      </c>
      <c r="P111" s="25"/>
    </row>
    <row r="112" spans="1:16" s="121" customFormat="1" ht="12.75">
      <c r="A112" s="118">
        <v>6</v>
      </c>
      <c r="B112" s="118" t="s">
        <v>116</v>
      </c>
      <c r="C112" s="119"/>
      <c r="D112" s="119">
        <v>6</v>
      </c>
      <c r="E112" s="119"/>
      <c r="F112" s="119">
        <f t="shared" si="7"/>
        <v>3</v>
      </c>
      <c r="G112" s="119"/>
      <c r="H112" s="119">
        <v>3</v>
      </c>
      <c r="I112" s="119">
        <v>40</v>
      </c>
      <c r="J112" s="120">
        <v>0</v>
      </c>
      <c r="K112" s="120">
        <v>0</v>
      </c>
      <c r="L112" s="120">
        <v>0</v>
      </c>
      <c r="M112" s="120">
        <v>10</v>
      </c>
      <c r="N112" s="120">
        <v>0</v>
      </c>
      <c r="O112" s="120">
        <v>30</v>
      </c>
      <c r="P112" s="118" t="s">
        <v>169</v>
      </c>
    </row>
    <row r="113" spans="1:16" s="1" customFormat="1" ht="12.75">
      <c r="A113" s="3">
        <v>7</v>
      </c>
      <c r="B113" s="3" t="s">
        <v>24</v>
      </c>
      <c r="C113" s="4"/>
      <c r="D113" s="4">
        <v>5</v>
      </c>
      <c r="E113" s="4"/>
      <c r="F113" s="18">
        <f t="shared" si="7"/>
        <v>2</v>
      </c>
      <c r="G113" s="4">
        <v>2</v>
      </c>
      <c r="H113" s="4"/>
      <c r="I113" s="4">
        <v>28</v>
      </c>
      <c r="J113" s="2">
        <v>10</v>
      </c>
      <c r="K113" s="2">
        <v>0</v>
      </c>
      <c r="L113" s="2">
        <v>18</v>
      </c>
      <c r="M113" s="2">
        <v>0</v>
      </c>
      <c r="N113" s="2">
        <v>0</v>
      </c>
      <c r="O113" s="2">
        <v>0</v>
      </c>
      <c r="P113" s="3"/>
    </row>
    <row r="114" spans="1:16" s="1" customFormat="1" ht="12.75">
      <c r="A114" s="3">
        <v>8</v>
      </c>
      <c r="B114" s="3" t="s">
        <v>62</v>
      </c>
      <c r="C114" s="2"/>
      <c r="D114" s="4">
        <v>5</v>
      </c>
      <c r="E114" s="2"/>
      <c r="F114" s="18">
        <f t="shared" si="7"/>
        <v>1</v>
      </c>
      <c r="G114" s="2">
        <v>1</v>
      </c>
      <c r="H114" s="2"/>
      <c r="I114" s="2">
        <v>13</v>
      </c>
      <c r="J114" s="2">
        <v>3</v>
      </c>
      <c r="K114" s="2">
        <v>10</v>
      </c>
      <c r="L114" s="2">
        <v>0</v>
      </c>
      <c r="M114" s="2">
        <v>0</v>
      </c>
      <c r="N114" s="2">
        <v>0</v>
      </c>
      <c r="O114" s="2">
        <v>0</v>
      </c>
      <c r="P114" s="3"/>
    </row>
    <row r="115" spans="1:16" s="1" customFormat="1" ht="12.75">
      <c r="A115" s="3">
        <v>9</v>
      </c>
      <c r="B115" s="3" t="s">
        <v>58</v>
      </c>
      <c r="C115" s="2"/>
      <c r="D115" s="2">
        <v>5</v>
      </c>
      <c r="E115" s="2"/>
      <c r="F115" s="18">
        <f t="shared" si="7"/>
        <v>1</v>
      </c>
      <c r="G115" s="2">
        <v>1</v>
      </c>
      <c r="H115" s="2"/>
      <c r="I115" s="2">
        <v>12</v>
      </c>
      <c r="J115" s="5">
        <v>12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3"/>
    </row>
    <row r="116" spans="1:16" s="1" customFormat="1" ht="12.75">
      <c r="A116" s="3">
        <f>A115+1</f>
        <v>10</v>
      </c>
      <c r="B116" s="3" t="s">
        <v>59</v>
      </c>
      <c r="C116" s="2"/>
      <c r="D116" s="4">
        <v>5</v>
      </c>
      <c r="E116" s="2"/>
      <c r="F116" s="18">
        <f t="shared" si="7"/>
        <v>1</v>
      </c>
      <c r="G116" s="2">
        <v>1</v>
      </c>
      <c r="H116" s="2"/>
      <c r="I116" s="2">
        <v>25</v>
      </c>
      <c r="J116" s="2">
        <v>13</v>
      </c>
      <c r="K116" s="2">
        <v>12</v>
      </c>
      <c r="L116" s="2">
        <v>0</v>
      </c>
      <c r="M116" s="2">
        <v>0</v>
      </c>
      <c r="N116" s="2">
        <v>0</v>
      </c>
      <c r="O116" s="2">
        <v>0</v>
      </c>
      <c r="P116" s="3"/>
    </row>
    <row r="117" spans="1:16" s="1" customFormat="1" ht="12.75">
      <c r="A117" s="3">
        <f>A116+1</f>
        <v>11</v>
      </c>
      <c r="B117" s="6" t="s">
        <v>179</v>
      </c>
      <c r="C117" s="7"/>
      <c r="D117" s="8"/>
      <c r="E117" s="7">
        <v>5</v>
      </c>
      <c r="F117" s="18">
        <f t="shared" si="7"/>
        <v>3</v>
      </c>
      <c r="G117" s="2">
        <v>3</v>
      </c>
      <c r="H117" s="2"/>
      <c r="I117" s="2">
        <v>15</v>
      </c>
      <c r="J117" s="2">
        <v>0</v>
      </c>
      <c r="K117" s="2">
        <v>15</v>
      </c>
      <c r="L117" s="2">
        <v>0</v>
      </c>
      <c r="M117" s="2">
        <v>0</v>
      </c>
      <c r="N117" s="2">
        <v>0</v>
      </c>
      <c r="O117" s="2">
        <v>0</v>
      </c>
      <c r="P117" s="3"/>
    </row>
    <row r="118" spans="1:16" s="1" customFormat="1" ht="12.75">
      <c r="A118" s="3">
        <v>12</v>
      </c>
      <c r="B118" s="6" t="s">
        <v>180</v>
      </c>
      <c r="C118" s="7"/>
      <c r="D118" s="8"/>
      <c r="E118" s="7">
        <v>6</v>
      </c>
      <c r="F118" s="18">
        <f t="shared" si="7"/>
        <v>7</v>
      </c>
      <c r="G118" s="2"/>
      <c r="H118" s="2">
        <v>7</v>
      </c>
      <c r="I118" s="2">
        <v>30</v>
      </c>
      <c r="J118" s="2">
        <v>0</v>
      </c>
      <c r="K118" s="2">
        <v>0</v>
      </c>
      <c r="L118" s="2">
        <v>0</v>
      </c>
      <c r="M118" s="2">
        <v>0</v>
      </c>
      <c r="N118" s="2">
        <v>30</v>
      </c>
      <c r="O118" s="2">
        <v>0</v>
      </c>
      <c r="P118" s="3"/>
    </row>
    <row r="119" spans="1:16" s="1" customFormat="1" ht="12.75">
      <c r="A119" s="3">
        <v>13</v>
      </c>
      <c r="B119" s="6" t="s">
        <v>47</v>
      </c>
      <c r="C119" s="7"/>
      <c r="D119" s="8">
        <v>5</v>
      </c>
      <c r="E119" s="7"/>
      <c r="F119" s="18">
        <f t="shared" si="7"/>
        <v>1</v>
      </c>
      <c r="G119" s="2">
        <v>1</v>
      </c>
      <c r="H119" s="2"/>
      <c r="I119" s="2">
        <v>15</v>
      </c>
      <c r="J119" s="2">
        <v>15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3"/>
    </row>
    <row r="120" spans="1:16" ht="12.75">
      <c r="A120" s="3">
        <v>14</v>
      </c>
      <c r="B120" s="6" t="s">
        <v>48</v>
      </c>
      <c r="C120" s="7">
        <v>5</v>
      </c>
      <c r="D120" s="8">
        <v>5</v>
      </c>
      <c r="E120" s="7"/>
      <c r="F120" s="18">
        <f t="shared" si="7"/>
        <v>1</v>
      </c>
      <c r="G120" s="7">
        <v>1</v>
      </c>
      <c r="H120" s="7"/>
      <c r="I120" s="7">
        <v>28</v>
      </c>
      <c r="J120" s="5">
        <v>18</v>
      </c>
      <c r="K120" s="5">
        <v>10</v>
      </c>
      <c r="L120" s="5">
        <v>0</v>
      </c>
      <c r="M120" s="5">
        <v>0</v>
      </c>
      <c r="N120" s="5">
        <v>0</v>
      </c>
      <c r="O120" s="5">
        <v>0</v>
      </c>
      <c r="P120" s="6"/>
    </row>
    <row r="121" spans="1:16" s="1" customFormat="1" ht="12.75">
      <c r="A121" s="3">
        <v>15</v>
      </c>
      <c r="B121" s="3" t="s">
        <v>57</v>
      </c>
      <c r="C121" s="2"/>
      <c r="D121" s="4">
        <v>5</v>
      </c>
      <c r="E121" s="2"/>
      <c r="F121" s="18">
        <f t="shared" si="7"/>
        <v>3</v>
      </c>
      <c r="G121" s="2">
        <v>3</v>
      </c>
      <c r="H121" s="2"/>
      <c r="I121" s="2">
        <v>30</v>
      </c>
      <c r="J121" s="2">
        <v>15</v>
      </c>
      <c r="K121" s="2">
        <v>0</v>
      </c>
      <c r="L121" s="2">
        <v>15</v>
      </c>
      <c r="M121" s="2">
        <v>0</v>
      </c>
      <c r="N121" s="2">
        <v>0</v>
      </c>
      <c r="O121" s="2">
        <v>0</v>
      </c>
      <c r="P121" s="3"/>
    </row>
    <row r="122" spans="1:16" s="1" customFormat="1" ht="12.75">
      <c r="A122" s="3">
        <v>16</v>
      </c>
      <c r="B122" s="3" t="s">
        <v>53</v>
      </c>
      <c r="C122" s="2">
        <v>6</v>
      </c>
      <c r="D122" s="2">
        <v>6</v>
      </c>
      <c r="E122" s="2"/>
      <c r="F122" s="18">
        <f t="shared" si="7"/>
        <v>2</v>
      </c>
      <c r="G122" s="2"/>
      <c r="H122" s="2">
        <v>2</v>
      </c>
      <c r="I122" s="2">
        <v>25</v>
      </c>
      <c r="J122" s="2">
        <v>0</v>
      </c>
      <c r="K122" s="2">
        <v>0</v>
      </c>
      <c r="L122" s="2">
        <v>0</v>
      </c>
      <c r="M122" s="2">
        <v>13</v>
      </c>
      <c r="N122" s="2">
        <v>12</v>
      </c>
      <c r="O122" s="2">
        <v>0</v>
      </c>
      <c r="P122" s="3"/>
    </row>
    <row r="123" spans="1:16" s="1" customFormat="1" ht="12.75">
      <c r="A123" s="3">
        <v>17</v>
      </c>
      <c r="B123" s="3" t="s">
        <v>25</v>
      </c>
      <c r="C123" s="2">
        <v>6</v>
      </c>
      <c r="D123" s="2">
        <v>6</v>
      </c>
      <c r="E123" s="2"/>
      <c r="F123" s="18">
        <f t="shared" si="7"/>
        <v>1</v>
      </c>
      <c r="G123" s="2"/>
      <c r="H123" s="2">
        <v>1</v>
      </c>
      <c r="I123" s="2">
        <v>30</v>
      </c>
      <c r="J123" s="2">
        <v>0</v>
      </c>
      <c r="K123" s="2">
        <v>0</v>
      </c>
      <c r="L123" s="2">
        <v>0</v>
      </c>
      <c r="M123" s="2">
        <v>15</v>
      </c>
      <c r="N123" s="2">
        <v>15</v>
      </c>
      <c r="O123" s="2">
        <v>0</v>
      </c>
      <c r="P123" s="9"/>
    </row>
    <row r="124" spans="1:16" s="1" customFormat="1" ht="12.75">
      <c r="A124" s="3">
        <v>18</v>
      </c>
      <c r="B124" s="3" t="s">
        <v>54</v>
      </c>
      <c r="C124" s="4"/>
      <c r="D124" s="4">
        <v>6</v>
      </c>
      <c r="E124" s="4"/>
      <c r="F124" s="18">
        <f t="shared" si="7"/>
        <v>1</v>
      </c>
      <c r="G124" s="4"/>
      <c r="H124" s="4">
        <v>1</v>
      </c>
      <c r="I124" s="4">
        <v>15</v>
      </c>
      <c r="J124" s="2">
        <v>0</v>
      </c>
      <c r="K124" s="2">
        <v>0</v>
      </c>
      <c r="L124" s="2">
        <v>0</v>
      </c>
      <c r="M124" s="2">
        <v>15</v>
      </c>
      <c r="N124" s="2">
        <v>0</v>
      </c>
      <c r="O124" s="2">
        <v>0</v>
      </c>
      <c r="P124" s="3"/>
    </row>
    <row r="125" spans="1:16" s="1" customFormat="1" ht="12.75">
      <c r="A125" s="3">
        <v>19</v>
      </c>
      <c r="B125" s="3" t="s">
        <v>55</v>
      </c>
      <c r="C125" s="2">
        <v>6</v>
      </c>
      <c r="D125" s="2"/>
      <c r="E125" s="2"/>
      <c r="F125" s="18">
        <f t="shared" si="7"/>
        <v>1</v>
      </c>
      <c r="G125" s="2"/>
      <c r="H125" s="2">
        <v>1</v>
      </c>
      <c r="I125" s="2">
        <v>15</v>
      </c>
      <c r="J125" s="5">
        <v>0</v>
      </c>
      <c r="K125" s="5">
        <v>0</v>
      </c>
      <c r="L125" s="5">
        <v>0</v>
      </c>
      <c r="M125" s="5">
        <v>15</v>
      </c>
      <c r="N125" s="5">
        <v>0</v>
      </c>
      <c r="O125" s="5">
        <v>0</v>
      </c>
      <c r="P125" s="3"/>
    </row>
    <row r="126" spans="1:16" s="1" customFormat="1" ht="12.75">
      <c r="A126" s="3"/>
      <c r="B126" s="37" t="s">
        <v>65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</row>
    <row r="127" spans="1:16" s="1" customFormat="1" ht="12.75">
      <c r="A127" s="3">
        <v>20</v>
      </c>
      <c r="B127" s="3" t="s">
        <v>91</v>
      </c>
      <c r="C127" s="2"/>
      <c r="D127" s="2">
        <v>5</v>
      </c>
      <c r="E127" s="2"/>
      <c r="F127" s="2">
        <f aca="true" t="shared" si="8" ref="F127:F135">G127+H127</f>
        <v>2</v>
      </c>
      <c r="G127" s="2">
        <v>2</v>
      </c>
      <c r="H127" s="2"/>
      <c r="I127" s="2">
        <v>15</v>
      </c>
      <c r="J127" s="2">
        <v>10</v>
      </c>
      <c r="K127" s="2">
        <v>5</v>
      </c>
      <c r="L127" s="2">
        <v>0</v>
      </c>
      <c r="M127" s="2">
        <v>0</v>
      </c>
      <c r="N127" s="2">
        <v>0</v>
      </c>
      <c r="O127" s="2">
        <v>0</v>
      </c>
      <c r="P127" s="3"/>
    </row>
    <row r="128" spans="1:16" s="1" customFormat="1" ht="12.75">
      <c r="A128" s="3">
        <v>21</v>
      </c>
      <c r="B128" s="3" t="s">
        <v>92</v>
      </c>
      <c r="C128" s="2">
        <v>5</v>
      </c>
      <c r="D128" s="2">
        <v>5</v>
      </c>
      <c r="E128" s="2"/>
      <c r="F128" s="2">
        <f t="shared" si="8"/>
        <v>3</v>
      </c>
      <c r="G128" s="2">
        <v>3</v>
      </c>
      <c r="H128" s="2"/>
      <c r="I128" s="2">
        <v>45</v>
      </c>
      <c r="J128" s="2">
        <v>20</v>
      </c>
      <c r="K128" s="2">
        <v>5</v>
      </c>
      <c r="L128" s="2">
        <v>20</v>
      </c>
      <c r="M128" s="2">
        <v>0</v>
      </c>
      <c r="N128" s="2">
        <v>0</v>
      </c>
      <c r="O128" s="2">
        <v>0</v>
      </c>
      <c r="P128" s="3"/>
    </row>
    <row r="129" spans="1:16" s="1" customFormat="1" ht="12.75">
      <c r="A129" s="3">
        <v>22</v>
      </c>
      <c r="B129" s="3" t="s">
        <v>93</v>
      </c>
      <c r="C129" s="2"/>
      <c r="D129" s="2">
        <v>5</v>
      </c>
      <c r="E129" s="2"/>
      <c r="F129" s="2">
        <f t="shared" si="8"/>
        <v>1</v>
      </c>
      <c r="G129" s="2">
        <v>1</v>
      </c>
      <c r="H129" s="2"/>
      <c r="I129" s="2">
        <v>10</v>
      </c>
      <c r="J129" s="2">
        <v>10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3"/>
    </row>
    <row r="130" spans="1:16" s="1" customFormat="1" ht="12.75">
      <c r="A130" s="3">
        <v>23</v>
      </c>
      <c r="B130" s="3" t="s">
        <v>94</v>
      </c>
      <c r="C130" s="2"/>
      <c r="D130" s="2">
        <v>5</v>
      </c>
      <c r="E130" s="2"/>
      <c r="F130" s="2">
        <f t="shared" si="8"/>
        <v>2</v>
      </c>
      <c r="G130" s="2">
        <v>2</v>
      </c>
      <c r="H130" s="2"/>
      <c r="I130" s="2">
        <v>30</v>
      </c>
      <c r="J130" s="2">
        <v>0</v>
      </c>
      <c r="K130" s="2">
        <v>30</v>
      </c>
      <c r="L130" s="2">
        <v>0</v>
      </c>
      <c r="M130" s="2">
        <v>0</v>
      </c>
      <c r="N130" s="2">
        <v>0</v>
      </c>
      <c r="O130" s="2">
        <v>0</v>
      </c>
      <c r="P130" s="3"/>
    </row>
    <row r="131" spans="1:16" s="1" customFormat="1" ht="12.75">
      <c r="A131" s="3">
        <v>24</v>
      </c>
      <c r="B131" s="3" t="s">
        <v>95</v>
      </c>
      <c r="C131" s="2">
        <v>6</v>
      </c>
      <c r="D131" s="2">
        <v>6</v>
      </c>
      <c r="E131" s="2"/>
      <c r="F131" s="2">
        <f t="shared" si="8"/>
        <v>3</v>
      </c>
      <c r="G131" s="2"/>
      <c r="H131" s="2">
        <v>3</v>
      </c>
      <c r="I131" s="2">
        <v>30</v>
      </c>
      <c r="J131" s="2">
        <v>0</v>
      </c>
      <c r="K131" s="2">
        <v>0</v>
      </c>
      <c r="L131" s="2">
        <v>0</v>
      </c>
      <c r="M131" s="2">
        <v>10</v>
      </c>
      <c r="N131" s="2">
        <v>20</v>
      </c>
      <c r="O131" s="2">
        <v>0</v>
      </c>
      <c r="P131" s="3"/>
    </row>
    <row r="132" spans="1:16" s="1" customFormat="1" ht="12.75">
      <c r="A132" s="3">
        <v>25</v>
      </c>
      <c r="B132" s="3" t="s">
        <v>96</v>
      </c>
      <c r="C132" s="2"/>
      <c r="D132" s="2">
        <v>6</v>
      </c>
      <c r="E132" s="2"/>
      <c r="F132" s="2">
        <f t="shared" si="8"/>
        <v>2</v>
      </c>
      <c r="G132" s="2"/>
      <c r="H132" s="2">
        <v>2</v>
      </c>
      <c r="I132" s="2">
        <v>15</v>
      </c>
      <c r="J132" s="2">
        <v>0</v>
      </c>
      <c r="K132" s="2">
        <v>0</v>
      </c>
      <c r="L132" s="2">
        <v>0</v>
      </c>
      <c r="M132" s="2">
        <v>5</v>
      </c>
      <c r="N132" s="2">
        <v>10</v>
      </c>
      <c r="O132" s="2">
        <v>0</v>
      </c>
      <c r="P132" s="3"/>
    </row>
    <row r="133" spans="1:16" s="1" customFormat="1" ht="12.75">
      <c r="A133" s="118">
        <v>26</v>
      </c>
      <c r="B133" s="122" t="s">
        <v>97</v>
      </c>
      <c r="C133" s="119"/>
      <c r="D133" s="119">
        <v>6</v>
      </c>
      <c r="E133" s="119"/>
      <c r="F133" s="119">
        <f t="shared" si="8"/>
        <v>2</v>
      </c>
      <c r="G133" s="119"/>
      <c r="H133" s="119">
        <v>2</v>
      </c>
      <c r="I133" s="119">
        <v>15</v>
      </c>
      <c r="J133" s="119">
        <v>0</v>
      </c>
      <c r="K133" s="119">
        <v>0</v>
      </c>
      <c r="L133" s="119">
        <v>0</v>
      </c>
      <c r="M133" s="119">
        <v>0</v>
      </c>
      <c r="N133" s="119">
        <v>0</v>
      </c>
      <c r="O133" s="119">
        <v>15</v>
      </c>
      <c r="P133" s="118" t="s">
        <v>169</v>
      </c>
    </row>
    <row r="134" spans="1:16" s="1" customFormat="1" ht="12.75">
      <c r="A134" s="3">
        <v>27</v>
      </c>
      <c r="B134" s="3" t="s">
        <v>98</v>
      </c>
      <c r="C134" s="2"/>
      <c r="D134" s="2">
        <v>6</v>
      </c>
      <c r="E134" s="2"/>
      <c r="F134" s="2">
        <f t="shared" si="8"/>
        <v>1</v>
      </c>
      <c r="G134" s="2"/>
      <c r="H134" s="2">
        <v>1</v>
      </c>
      <c r="I134" s="2">
        <v>10</v>
      </c>
      <c r="J134" s="2">
        <v>0</v>
      </c>
      <c r="K134" s="2">
        <v>0</v>
      </c>
      <c r="L134" s="2">
        <v>0</v>
      </c>
      <c r="M134" s="2">
        <v>10</v>
      </c>
      <c r="N134" s="2">
        <v>0</v>
      </c>
      <c r="O134" s="2">
        <v>0</v>
      </c>
      <c r="P134" s="3"/>
    </row>
    <row r="135" spans="1:16" s="1" customFormat="1" ht="12.75">
      <c r="A135" s="3">
        <v>28</v>
      </c>
      <c r="B135" s="3" t="s">
        <v>99</v>
      </c>
      <c r="C135" s="2"/>
      <c r="D135" s="2">
        <v>6</v>
      </c>
      <c r="E135" s="2"/>
      <c r="F135" s="2">
        <f t="shared" si="8"/>
        <v>1</v>
      </c>
      <c r="G135" s="2"/>
      <c r="H135" s="2">
        <v>1</v>
      </c>
      <c r="I135" s="2">
        <v>15</v>
      </c>
      <c r="J135" s="2">
        <v>0</v>
      </c>
      <c r="K135" s="2">
        <v>0</v>
      </c>
      <c r="L135" s="2">
        <v>0</v>
      </c>
      <c r="M135" s="2">
        <v>15</v>
      </c>
      <c r="N135" s="2">
        <v>0</v>
      </c>
      <c r="O135" s="2">
        <v>0</v>
      </c>
      <c r="P135" s="3"/>
    </row>
    <row r="136" spans="1:16" s="14" customFormat="1" ht="12.75">
      <c r="A136" s="12"/>
      <c r="B136" s="12" t="s">
        <v>17</v>
      </c>
      <c r="C136" s="13">
        <f>COUNT(C107:C135)</f>
        <v>8</v>
      </c>
      <c r="D136" s="12"/>
      <c r="E136" s="12"/>
      <c r="F136" s="13">
        <f aca="true" t="shared" si="9" ref="F136:O136">SUM(F107:F135)</f>
        <v>60</v>
      </c>
      <c r="G136" s="13">
        <f t="shared" si="9"/>
        <v>30</v>
      </c>
      <c r="H136" s="13">
        <f t="shared" si="9"/>
        <v>30</v>
      </c>
      <c r="I136" s="13">
        <f t="shared" si="9"/>
        <v>656</v>
      </c>
      <c r="J136" s="13">
        <f t="shared" si="9"/>
        <v>171</v>
      </c>
      <c r="K136" s="13">
        <f t="shared" si="9"/>
        <v>132</v>
      </c>
      <c r="L136" s="13">
        <f t="shared" si="9"/>
        <v>53</v>
      </c>
      <c r="M136" s="13">
        <f t="shared" si="9"/>
        <v>138</v>
      </c>
      <c r="N136" s="13">
        <f t="shared" si="9"/>
        <v>102</v>
      </c>
      <c r="O136" s="13">
        <f t="shared" si="9"/>
        <v>60</v>
      </c>
      <c r="P136" s="12"/>
    </row>
    <row r="137" spans="2:16" s="16" customFormat="1" ht="12.75">
      <c r="B137" s="16" t="s">
        <v>60</v>
      </c>
      <c r="J137" s="145">
        <f>SUM(J136:L136)</f>
        <v>356</v>
      </c>
      <c r="K137" s="145"/>
      <c r="L137" s="145"/>
      <c r="M137" s="145">
        <f>SUM(M136:O136)</f>
        <v>300</v>
      </c>
      <c r="N137" s="145"/>
      <c r="O137" s="145"/>
      <c r="P137" s="15"/>
    </row>
    <row r="138" spans="10:16" s="16" customFormat="1" ht="12.75">
      <c r="J138" s="48"/>
      <c r="K138" s="48"/>
      <c r="L138" s="48"/>
      <c r="M138" s="48"/>
      <c r="N138" s="48"/>
      <c r="O138" s="48"/>
      <c r="P138" s="15"/>
    </row>
    <row r="139" spans="2:16" s="16" customFormat="1" ht="12.75">
      <c r="B139" s="79" t="s">
        <v>136</v>
      </c>
      <c r="C139" s="78"/>
      <c r="D139" s="78"/>
      <c r="E139" s="78"/>
      <c r="F139" s="81">
        <f>SUM(F107:F125)</f>
        <v>43</v>
      </c>
      <c r="G139" s="81">
        <f>SUM(G107:G125)</f>
        <v>22</v>
      </c>
      <c r="H139" s="81">
        <f>SUM(H107:H125)</f>
        <v>21</v>
      </c>
      <c r="J139" s="48"/>
      <c r="K139" s="48"/>
      <c r="L139" s="48"/>
      <c r="M139" s="48"/>
      <c r="N139" s="48"/>
      <c r="O139" s="48"/>
      <c r="P139" s="15"/>
    </row>
    <row r="140" spans="2:8" ht="12.75">
      <c r="B140" s="79" t="s">
        <v>138</v>
      </c>
      <c r="C140" s="78"/>
      <c r="D140" s="78"/>
      <c r="E140" s="78"/>
      <c r="F140" s="81">
        <f>SUM(F127:F135)</f>
        <v>17</v>
      </c>
      <c r="G140" s="81">
        <f>SUM(G127:G135)</f>
        <v>8</v>
      </c>
      <c r="H140" s="81">
        <f>SUM(H127:H135)</f>
        <v>9</v>
      </c>
    </row>
    <row r="141" spans="2:8" ht="12.75">
      <c r="B141" s="79"/>
      <c r="C141" s="78"/>
      <c r="D141" s="78"/>
      <c r="E141" s="78"/>
      <c r="F141" s="81"/>
      <c r="G141" s="81"/>
      <c r="H141" s="81"/>
    </row>
    <row r="142" spans="2:5" ht="12.75">
      <c r="B142" s="143"/>
      <c r="C142" s="144"/>
      <c r="D142" s="144"/>
      <c r="E142" s="144"/>
    </row>
    <row r="143" spans="2:15" s="24" customFormat="1" ht="12.75">
      <c r="B143" s="117" t="s">
        <v>181</v>
      </c>
      <c r="C143" s="116"/>
      <c r="D143" s="116"/>
      <c r="E143" s="116"/>
      <c r="F143" s="116">
        <f>F112+F133</f>
        <v>5</v>
      </c>
      <c r="G143" s="116">
        <f aca="true" t="shared" si="10" ref="G143:O143">G112+G133</f>
        <v>0</v>
      </c>
      <c r="H143" s="116">
        <f t="shared" si="10"/>
        <v>5</v>
      </c>
      <c r="I143" s="116">
        <f t="shared" si="10"/>
        <v>55</v>
      </c>
      <c r="J143" s="116">
        <f t="shared" si="10"/>
        <v>0</v>
      </c>
      <c r="K143" s="116">
        <f t="shared" si="10"/>
        <v>0</v>
      </c>
      <c r="L143" s="116">
        <f t="shared" si="10"/>
        <v>0</v>
      </c>
      <c r="M143" s="116">
        <f t="shared" si="10"/>
        <v>10</v>
      </c>
      <c r="N143" s="116">
        <f t="shared" si="10"/>
        <v>0</v>
      </c>
      <c r="O143" s="116">
        <f t="shared" si="10"/>
        <v>45</v>
      </c>
    </row>
    <row r="144" s="24" customFormat="1" ht="12.75"/>
    <row r="145" spans="2:6" s="24" customFormat="1" ht="12.75">
      <c r="B145" s="82" t="s">
        <v>125</v>
      </c>
      <c r="C145" s="14"/>
      <c r="D145" s="14"/>
      <c r="E145" s="14"/>
      <c r="F145" s="14">
        <f>F146+F147</f>
        <v>180</v>
      </c>
    </row>
    <row r="146" spans="2:6" s="24" customFormat="1" ht="12.75">
      <c r="B146" s="77" t="s">
        <v>139</v>
      </c>
      <c r="C146" s="14"/>
      <c r="D146" s="14"/>
      <c r="E146" s="14"/>
      <c r="F146" s="14">
        <f>F30+F85+F139</f>
        <v>145</v>
      </c>
    </row>
    <row r="147" spans="2:6" s="24" customFormat="1" ht="12.75">
      <c r="B147" s="77" t="s">
        <v>140</v>
      </c>
      <c r="C147" s="14"/>
      <c r="D147" s="14"/>
      <c r="E147" s="14"/>
      <c r="F147" s="14">
        <f>F86+F140</f>
        <v>35</v>
      </c>
    </row>
    <row r="148" s="24" customFormat="1" ht="12.75"/>
    <row r="150" ht="12.75">
      <c r="F150" s="94"/>
    </row>
    <row r="151" spans="2:15" s="32" customFormat="1" ht="12.75">
      <c r="B151" s="113" t="s">
        <v>153</v>
      </c>
      <c r="C151" s="114"/>
      <c r="D151" s="114"/>
      <c r="E151" s="114"/>
      <c r="F151" s="114">
        <f>+F32+F89</f>
        <v>46</v>
      </c>
      <c r="G151" s="114">
        <f aca="true" t="shared" si="11" ref="G151:N151">+G32+G89</f>
        <v>33</v>
      </c>
      <c r="H151" s="114">
        <f t="shared" si="11"/>
        <v>13</v>
      </c>
      <c r="I151" s="114">
        <f t="shared" si="11"/>
        <v>374</v>
      </c>
      <c r="J151" s="114">
        <f t="shared" si="11"/>
        <v>135</v>
      </c>
      <c r="K151" s="114">
        <f t="shared" si="11"/>
        <v>125</v>
      </c>
      <c r="L151" s="114">
        <f t="shared" si="11"/>
        <v>20</v>
      </c>
      <c r="M151" s="114">
        <f t="shared" si="11"/>
        <v>79</v>
      </c>
      <c r="N151" s="114">
        <f t="shared" si="11"/>
        <v>15</v>
      </c>
      <c r="O151" s="114">
        <f>+O29+O87</f>
        <v>0</v>
      </c>
    </row>
    <row r="152" spans="2:15" s="24" customFormat="1" ht="12.75">
      <c r="B152" s="117" t="s">
        <v>181</v>
      </c>
      <c r="C152" s="116"/>
      <c r="D152" s="116"/>
      <c r="E152" s="116"/>
      <c r="F152" s="116">
        <f>+F143</f>
        <v>5</v>
      </c>
      <c r="G152" s="116">
        <f aca="true" t="shared" si="12" ref="G152:O152">+G143</f>
        <v>0</v>
      </c>
      <c r="H152" s="116">
        <f t="shared" si="12"/>
        <v>5</v>
      </c>
      <c r="I152" s="116">
        <f t="shared" si="12"/>
        <v>55</v>
      </c>
      <c r="J152" s="116">
        <f t="shared" si="12"/>
        <v>0</v>
      </c>
      <c r="K152" s="116">
        <f t="shared" si="12"/>
        <v>0</v>
      </c>
      <c r="L152" s="116">
        <f t="shared" si="12"/>
        <v>0</v>
      </c>
      <c r="M152" s="116">
        <f t="shared" si="12"/>
        <v>10</v>
      </c>
      <c r="N152" s="116">
        <f t="shared" si="12"/>
        <v>0</v>
      </c>
      <c r="O152" s="116">
        <f t="shared" si="12"/>
        <v>45</v>
      </c>
    </row>
    <row r="153" s="33" customFormat="1" ht="12.75">
      <c r="P153" s="32"/>
    </row>
    <row r="154" s="33" customFormat="1" ht="12.75"/>
    <row r="155" s="33" customFormat="1" ht="12.75"/>
    <row r="156" s="33" customFormat="1" ht="12.75"/>
    <row r="157" s="33" customFormat="1" ht="12.75"/>
    <row r="158" spans="2:16" ht="12.75">
      <c r="B158" s="41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6:15" ht="12.75">
      <c r="F159" s="16"/>
      <c r="G159" s="16"/>
      <c r="H159" s="16"/>
      <c r="I159" s="16"/>
      <c r="J159" s="16"/>
      <c r="K159" s="16"/>
      <c r="L159" s="16"/>
      <c r="M159" s="16"/>
      <c r="N159" s="16"/>
      <c r="O159" s="16"/>
    </row>
    <row r="161" spans="2:10" ht="25.5">
      <c r="B161" s="53" t="s">
        <v>72</v>
      </c>
      <c r="C161" s="16"/>
      <c r="D161" s="16"/>
      <c r="E161" s="16"/>
      <c r="F161" s="16"/>
      <c r="G161" s="16"/>
      <c r="H161" s="16"/>
      <c r="I161" s="16"/>
      <c r="J161" s="16"/>
    </row>
    <row r="162" spans="2:10" ht="12.75">
      <c r="B162" s="16"/>
      <c r="C162" s="48" t="s">
        <v>63</v>
      </c>
      <c r="D162" s="48" t="s">
        <v>33</v>
      </c>
      <c r="E162" s="48" t="s">
        <v>118</v>
      </c>
      <c r="F162" s="48" t="s">
        <v>33</v>
      </c>
      <c r="G162" s="48"/>
      <c r="H162" s="48"/>
      <c r="I162" s="48" t="s">
        <v>119</v>
      </c>
      <c r="J162" s="48" t="s">
        <v>33</v>
      </c>
    </row>
    <row r="163" spans="2:10" ht="12.75">
      <c r="B163" s="48" t="s">
        <v>66</v>
      </c>
      <c r="C163" s="16">
        <f>+E163+I163</f>
        <v>904</v>
      </c>
      <c r="D163" s="51">
        <f>+C163/C$166</f>
        <v>0.452</v>
      </c>
      <c r="E163" s="16">
        <f>SUM(J12:J26)+SUM(M12:M26)+SUM(J52:J71)+SUM(M52:M71)+SUM(J107:J126)+SUM(M107:M126)</f>
        <v>674</v>
      </c>
      <c r="F163" s="51">
        <f>+E163/E$166</f>
        <v>0.43483870967741933</v>
      </c>
      <c r="G163" s="51"/>
      <c r="H163" s="51"/>
      <c r="I163" s="52">
        <f>SUM(J73:J80)+SUM(M73:M80)+SUM(J127:J135)+SUM(M127:M135)</f>
        <v>230</v>
      </c>
      <c r="J163" s="51">
        <f>+I163/I$166</f>
        <v>0.5111111111111111</v>
      </c>
    </row>
    <row r="164" spans="2:10" ht="12.75">
      <c r="B164" s="48" t="s">
        <v>67</v>
      </c>
      <c r="C164" s="16">
        <f>+E164+I164</f>
        <v>908</v>
      </c>
      <c r="D164" s="51">
        <f>+C164/C$166</f>
        <v>0.454</v>
      </c>
      <c r="E164" s="16">
        <f>SUM(K12:K26)+SUM(N12:N26)+SUM(K52:K71)+SUM(N52:N71)+SUM(K107:K126)+SUM(N107:N126)</f>
        <v>723</v>
      </c>
      <c r="F164" s="51">
        <f>+E164/E$166</f>
        <v>0.4664516129032258</v>
      </c>
      <c r="G164" s="51"/>
      <c r="H164" s="51"/>
      <c r="I164" s="52">
        <f>SUM(K73:K80)+SUM(N73:N80)+SUM(K127:K135)+SUM(N127:N135)</f>
        <v>185</v>
      </c>
      <c r="J164" s="51">
        <f>+I164/I$166</f>
        <v>0.4111111111111111</v>
      </c>
    </row>
    <row r="165" spans="2:10" ht="12.75">
      <c r="B165" s="48" t="s">
        <v>68</v>
      </c>
      <c r="C165" s="16">
        <f>+E165+I165</f>
        <v>188</v>
      </c>
      <c r="D165" s="51">
        <f>+C165/C$166</f>
        <v>0.094</v>
      </c>
      <c r="E165" s="16">
        <f>+SUM(L12:L25)+SUM(O12:O25)+SUM(L52:L71)+SUM(O52:O71)+SUM(L107:L125)+SUM(O107:O125)</f>
        <v>153</v>
      </c>
      <c r="F165" s="51">
        <f>+E165/E$166</f>
        <v>0.09870967741935484</v>
      </c>
      <c r="G165" s="51"/>
      <c r="H165" s="51"/>
      <c r="I165" s="52">
        <f>SUM(L73:L80)+SUM(O73:O80)+SUM(L127:L135)+SUM(O127:O135)</f>
        <v>35</v>
      </c>
      <c r="J165" s="51">
        <f>+I165/I$166</f>
        <v>0.07777777777777778</v>
      </c>
    </row>
    <row r="166" spans="2:10" ht="12.75">
      <c r="B166" s="48" t="s">
        <v>63</v>
      </c>
      <c r="C166" s="16">
        <f>+E166+I166</f>
        <v>2000</v>
      </c>
      <c r="D166" s="51">
        <f>+C166/C$166</f>
        <v>1</v>
      </c>
      <c r="E166" s="16">
        <f>SUM(E163:E165)</f>
        <v>1550</v>
      </c>
      <c r="F166" s="51">
        <f>+E166/E$166</f>
        <v>1</v>
      </c>
      <c r="G166" s="51"/>
      <c r="H166" s="51"/>
      <c r="I166" s="52">
        <f>SUM(I163:I165)</f>
        <v>450</v>
      </c>
      <c r="J166" s="51">
        <f>+I166/I$166</f>
        <v>1</v>
      </c>
    </row>
    <row r="170" spans="3:4" ht="12.75">
      <c r="C170" s="67" t="s">
        <v>56</v>
      </c>
      <c r="D170" s="67" t="s">
        <v>33</v>
      </c>
    </row>
    <row r="171" spans="1:4" ht="12.75">
      <c r="A171" s="76"/>
      <c r="B171" s="14" t="s">
        <v>120</v>
      </c>
      <c r="C171" s="83">
        <f>+SUM(C172:C176)</f>
        <v>64</v>
      </c>
      <c r="D171" s="84">
        <f>(C171/180)*100</f>
        <v>35.55555555555556</v>
      </c>
    </row>
    <row r="172" spans="2:3" ht="12.75">
      <c r="B172" s="86" t="s">
        <v>111</v>
      </c>
      <c r="C172">
        <v>16</v>
      </c>
    </row>
    <row r="173" spans="2:3" ht="12.75">
      <c r="B173" s="86" t="s">
        <v>182</v>
      </c>
      <c r="C173">
        <v>10</v>
      </c>
    </row>
    <row r="174" spans="2:3" ht="12.75">
      <c r="B174" s="86" t="s">
        <v>123</v>
      </c>
      <c r="C174">
        <v>1</v>
      </c>
    </row>
    <row r="175" spans="2:3" ht="12.75">
      <c r="B175" s="86" t="s">
        <v>146</v>
      </c>
      <c r="C175">
        <v>35</v>
      </c>
    </row>
    <row r="176" spans="2:3" ht="12.75">
      <c r="B176" s="86" t="s">
        <v>21</v>
      </c>
      <c r="C176">
        <v>2</v>
      </c>
    </row>
    <row r="178" ht="28.5">
      <c r="B178" s="96" t="s">
        <v>154</v>
      </c>
    </row>
    <row r="179" spans="1:3" ht="45">
      <c r="A179" s="97"/>
      <c r="B179" s="98" t="s">
        <v>155</v>
      </c>
      <c r="C179" s="99">
        <v>180</v>
      </c>
    </row>
    <row r="180" spans="1:3" ht="15">
      <c r="A180" s="97"/>
      <c r="B180" s="100" t="s">
        <v>156</v>
      </c>
      <c r="C180" s="99">
        <v>46</v>
      </c>
    </row>
    <row r="181" spans="1:3" ht="30">
      <c r="A181" s="97"/>
      <c r="B181" s="100" t="s">
        <v>157</v>
      </c>
      <c r="C181" s="99">
        <v>5</v>
      </c>
    </row>
    <row r="182" spans="1:3" ht="75">
      <c r="A182" s="97"/>
      <c r="B182" s="100" t="s">
        <v>158</v>
      </c>
      <c r="C182" s="99">
        <v>0</v>
      </c>
    </row>
    <row r="183" spans="2:3" ht="45">
      <c r="B183" s="100" t="s">
        <v>159</v>
      </c>
      <c r="C183" s="94">
        <v>2</v>
      </c>
    </row>
  </sheetData>
  <sheetProtection/>
  <mergeCells count="52">
    <mergeCell ref="J10:L10"/>
    <mergeCell ref="M10:O10"/>
    <mergeCell ref="J28:L28"/>
    <mergeCell ref="M28:O28"/>
    <mergeCell ref="A9:A11"/>
    <mergeCell ref="B9:B11"/>
    <mergeCell ref="C9:E9"/>
    <mergeCell ref="F9:H9"/>
    <mergeCell ref="I9:O9"/>
    <mergeCell ref="B104:B106"/>
    <mergeCell ref="C104:E104"/>
    <mergeCell ref="P9:P11"/>
    <mergeCell ref="C10:C11"/>
    <mergeCell ref="D10:D11"/>
    <mergeCell ref="E10:E11"/>
    <mergeCell ref="F10:F11"/>
    <mergeCell ref="G10:G11"/>
    <mergeCell ref="H10:H11"/>
    <mergeCell ref="I10:I11"/>
    <mergeCell ref="P49:P51"/>
    <mergeCell ref="F50:F51"/>
    <mergeCell ref="J50:L50"/>
    <mergeCell ref="M50:O50"/>
    <mergeCell ref="P104:P106"/>
    <mergeCell ref="I50:I51"/>
    <mergeCell ref="F49:H49"/>
    <mergeCell ref="M137:O137"/>
    <mergeCell ref="B142:E142"/>
    <mergeCell ref="I104:O104"/>
    <mergeCell ref="J137:L137"/>
    <mergeCell ref="H50:H51"/>
    <mergeCell ref="G105:G106"/>
    <mergeCell ref="I82:K82"/>
    <mergeCell ref="F105:F106"/>
    <mergeCell ref="J105:L105"/>
    <mergeCell ref="F104:H104"/>
    <mergeCell ref="D50:D51"/>
    <mergeCell ref="H105:H106"/>
    <mergeCell ref="I105:I106"/>
    <mergeCell ref="C105:C106"/>
    <mergeCell ref="D105:D106"/>
    <mergeCell ref="E105:E106"/>
    <mergeCell ref="A49:A51"/>
    <mergeCell ref="B49:B51"/>
    <mergeCell ref="C49:E49"/>
    <mergeCell ref="I49:O49"/>
    <mergeCell ref="M105:O105"/>
    <mergeCell ref="L82:N82"/>
    <mergeCell ref="E50:E51"/>
    <mergeCell ref="G50:G51"/>
    <mergeCell ref="A104:A106"/>
    <mergeCell ref="C50:C5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rowBreaks count="3" manualBreakCount="3">
    <brk id="42" max="15" man="1"/>
    <brk id="97" max="255" man="1"/>
    <brk id="1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user</cp:lastModifiedBy>
  <cp:lastPrinted>2013-05-05T10:14:46Z</cp:lastPrinted>
  <dcterms:created xsi:type="dcterms:W3CDTF">2009-03-13T14:33:04Z</dcterms:created>
  <dcterms:modified xsi:type="dcterms:W3CDTF">2013-05-05T10:15:22Z</dcterms:modified>
  <cp:category/>
  <cp:version/>
  <cp:contentType/>
  <cp:contentStatus/>
</cp:coreProperties>
</file>