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195" windowHeight="8805" activeTab="2"/>
  </bookViews>
  <sheets>
    <sheet name="EKONOMIA_GIAP" sheetId="1" r:id="rId1"/>
    <sheet name="EKONOMIA_RiDF" sheetId="2" r:id="rId2"/>
    <sheet name="EKONOMIA_AE" sheetId="3" r:id="rId3"/>
  </sheets>
  <definedNames/>
  <calcPr fullCalcOnLoad="1"/>
</workbook>
</file>

<file path=xl/sharedStrings.xml><?xml version="1.0" encoding="utf-8"?>
<sst xmlns="http://schemas.openxmlformats.org/spreadsheetml/2006/main" count="709" uniqueCount="169">
  <si>
    <t>Plan studiów na rok akad. 2009/2010</t>
  </si>
  <si>
    <t>Łączna liczba godzin w programie studenta</t>
  </si>
  <si>
    <t>Wydział Gospodarki Regionalnej i Turystyki</t>
  </si>
  <si>
    <t xml:space="preserve">Rok I  </t>
  </si>
  <si>
    <t>Ogółem</t>
  </si>
  <si>
    <t>Przedmiot</t>
  </si>
  <si>
    <t>Zal.przedm.w semestrze</t>
  </si>
  <si>
    <t>Punkty ECTS</t>
  </si>
  <si>
    <t>Godziny dydaktyczne</t>
  </si>
  <si>
    <t>Uwagi</t>
  </si>
  <si>
    <t>Egzam.</t>
  </si>
  <si>
    <t>Zal.z</t>
  </si>
  <si>
    <t>Zal.bez</t>
  </si>
  <si>
    <t>Sem."1"</t>
  </si>
  <si>
    <t>Sem."2"</t>
  </si>
  <si>
    <t>oceną</t>
  </si>
  <si>
    <t>oceny</t>
  </si>
  <si>
    <t>w roku</t>
  </si>
  <si>
    <t>W</t>
  </si>
  <si>
    <t>Ć</t>
  </si>
  <si>
    <t>L</t>
  </si>
  <si>
    <t>Język obcy I</t>
  </si>
  <si>
    <t>Mikroekonomia</t>
  </si>
  <si>
    <t>Matematyka</t>
  </si>
  <si>
    <t>Technologia informacyjna</t>
  </si>
  <si>
    <t>Filozofia</t>
  </si>
  <si>
    <t>Prawo</t>
  </si>
  <si>
    <t>Nauka o polityce</t>
  </si>
  <si>
    <t>RAZEM</t>
  </si>
  <si>
    <t xml:space="preserve">Rok II </t>
  </si>
  <si>
    <t>Statystyka opisowa</t>
  </si>
  <si>
    <t>Seminarium dyplomowe</t>
  </si>
  <si>
    <t>Praktyka zawodowa</t>
  </si>
  <si>
    <t>3 tygodnie</t>
  </si>
  <si>
    <t>Rok III</t>
  </si>
  <si>
    <t>Lp.</t>
  </si>
  <si>
    <t>Analiza danych</t>
  </si>
  <si>
    <t>Międzynarodowe stosunki gospodarcze</t>
  </si>
  <si>
    <t>Rachunkowość finansowa</t>
  </si>
  <si>
    <t>Badania marketingowe</t>
  </si>
  <si>
    <t>udział w %</t>
  </si>
  <si>
    <t>udział %</t>
  </si>
  <si>
    <t>wykłady</t>
  </si>
  <si>
    <t>ćwiczenia</t>
  </si>
  <si>
    <t>laboratoria</t>
  </si>
  <si>
    <t>%</t>
  </si>
  <si>
    <t>Podstawy jakości życia i zrównoważonego rozwoju</t>
  </si>
  <si>
    <t>ECTS</t>
  </si>
  <si>
    <t xml:space="preserve">Punkty </t>
  </si>
  <si>
    <t>Razem godziny w semestrze</t>
  </si>
  <si>
    <t>Analiza ekonomiczna</t>
  </si>
  <si>
    <t>Treści podstawowe</t>
  </si>
  <si>
    <t>Treści kierunkowe</t>
  </si>
  <si>
    <t>Razem</t>
  </si>
  <si>
    <t>Przedmioty specjalnościowe</t>
  </si>
  <si>
    <t>OW</t>
  </si>
  <si>
    <t>w</t>
  </si>
  <si>
    <t>ćw.</t>
  </si>
  <si>
    <t>lab.</t>
  </si>
  <si>
    <t>specjal</t>
  </si>
  <si>
    <t>Studia stacjonarne I stopnia</t>
  </si>
  <si>
    <t>Język obcy II</t>
  </si>
  <si>
    <t>Wychowanie fizyczne</t>
  </si>
  <si>
    <t>Analiza strategiczna sektorów</t>
  </si>
  <si>
    <t>Kierunek: EKONOMIA</t>
  </si>
  <si>
    <t>Polityka społeczna</t>
  </si>
  <si>
    <t>Socjologia</t>
  </si>
  <si>
    <t>Standardy kształcenia dla kierunku Ekonomia</t>
  </si>
  <si>
    <t>Zarządzanie</t>
  </si>
  <si>
    <t>Rachunkowość</t>
  </si>
  <si>
    <t>Informatyka I</t>
  </si>
  <si>
    <t>Makroekonomia I</t>
  </si>
  <si>
    <t>Specjalność: Gospodarka i Administracja Publiczna</t>
  </si>
  <si>
    <t>Samorządowa polityka przestrzenna</t>
  </si>
  <si>
    <t>Gospodarka lokalna</t>
  </si>
  <si>
    <t>Społeczeństwo obywatelskie</t>
  </si>
  <si>
    <t>Administracja publiczna</t>
  </si>
  <si>
    <t>Przedsiębiorstwo użyteczności publicznej</t>
  </si>
  <si>
    <t>Ekonomika miasta</t>
  </si>
  <si>
    <t>Finanse samorządowe</t>
  </si>
  <si>
    <t>Specjalność: Rachunkowość i Doradztwo Finansowe</t>
  </si>
  <si>
    <t>Majątek i kapitały podmiotów gospodarujących</t>
  </si>
  <si>
    <t>Finanse i rachunkowość małej firmy</t>
  </si>
  <si>
    <t>Rozliczenia finansowe w gospodarce</t>
  </si>
  <si>
    <t>Finanse osobiste</t>
  </si>
  <si>
    <t>Zagraniczne źródła finansowania</t>
  </si>
  <si>
    <t>Metodologia nauk ekonomicznych</t>
  </si>
  <si>
    <t>Nauka o przedsiębiorstwie</t>
  </si>
  <si>
    <t>Polityka fiskalna UE</t>
  </si>
  <si>
    <t>Analiza makroekonomiczna</t>
  </si>
  <si>
    <t>Metody sondażu diagnostycznego</t>
  </si>
  <si>
    <t>Teoria wyboru ekonomicznego</t>
  </si>
  <si>
    <t>Analiza przestrzenna procesów gospodarczych</t>
  </si>
  <si>
    <t>Kluczowe problemy gospodarki - analiza ekonomiczna</t>
  </si>
  <si>
    <t>Metody planowania gospodarczego</t>
  </si>
  <si>
    <t>Controlling</t>
  </si>
  <si>
    <t>Ekonometria I</t>
  </si>
  <si>
    <t>Finanse publiczne</t>
  </si>
  <si>
    <t>Polityka gospodarcza I</t>
  </si>
  <si>
    <t>Gospodarka regionalna</t>
  </si>
  <si>
    <t>Teoria i analiza rynku</t>
  </si>
  <si>
    <t>Informatyka II</t>
  </si>
  <si>
    <t>Podatki w przedsiębiorstwie</t>
  </si>
  <si>
    <t>Diagnostyka ekonomiczna gospodarki lokalnej</t>
  </si>
  <si>
    <t>Samorządowa polityka społeczna</t>
  </si>
  <si>
    <t>Samorządowa polityka gospodarcza</t>
  </si>
  <si>
    <t>E-administracja</t>
  </si>
  <si>
    <t>Samorząd terytorialny w UE</t>
  </si>
  <si>
    <t>Aplikacje funduszy UE</t>
  </si>
  <si>
    <t>Marketing terytorialny</t>
  </si>
  <si>
    <t>Budżetowanie w controllingu</t>
  </si>
  <si>
    <t>Sprawozdawczość finansowa</t>
  </si>
  <si>
    <t>Kontrola i rewizja finansowa</t>
  </si>
  <si>
    <t>Rachunkowość informatyczna</t>
  </si>
  <si>
    <t>Rachunkowość i audyt podatkowy</t>
  </si>
  <si>
    <t>Doradztwo ubezpieczeniowe</t>
  </si>
  <si>
    <t>Doradztwo kredytowe</t>
  </si>
  <si>
    <t>Analiza i rating sektora finansowego</t>
  </si>
  <si>
    <t>Specjalność: Analiza Ekonomiczna</t>
  </si>
  <si>
    <t>Metody ilościowe w badaniach marketingowych</t>
  </si>
  <si>
    <t>Metody optymalizacji decyzji gospodarczych</t>
  </si>
  <si>
    <t xml:space="preserve">Biznes plan </t>
  </si>
  <si>
    <t>Metody analizy rynków finansowych</t>
  </si>
  <si>
    <t>Analiza ekonomiczna projektów</t>
  </si>
  <si>
    <t>Optymalizacja obciążeń podatkowych</t>
  </si>
  <si>
    <t>Gry ekonomiczne</t>
  </si>
  <si>
    <t>Prognozowanie koniunktury gospodarczej</t>
  </si>
  <si>
    <t>Gospodarka i Administracja Publiczna</t>
  </si>
  <si>
    <t>Rachunkowość i Doradztwo Finansowe</t>
  </si>
  <si>
    <t>Pomoc publiczna dla przedsiębiorców</t>
  </si>
  <si>
    <t>Treści poszerzające wiedzę ogólną</t>
  </si>
  <si>
    <t>Ekonomia integracji europejskiej</t>
  </si>
  <si>
    <t>Analiza ryzyka transakcji</t>
  </si>
  <si>
    <t>Lokalne i regionalne strategie rozwoju</t>
  </si>
  <si>
    <t>WF</t>
  </si>
  <si>
    <t>JO</t>
  </si>
  <si>
    <t>min ECTS</t>
  </si>
  <si>
    <t>min godz.</t>
  </si>
  <si>
    <t>Specjalność: –</t>
  </si>
  <si>
    <t>Gospodarka przestrzenna lub Gospodarka a środowisko</t>
  </si>
  <si>
    <t>1, 2</t>
  </si>
  <si>
    <t>3, 4</t>
  </si>
  <si>
    <t>3 ,4</t>
  </si>
  <si>
    <t>5, 6</t>
  </si>
  <si>
    <t>Sem."3"</t>
  </si>
  <si>
    <t>Sem."4"</t>
  </si>
  <si>
    <t>Sem."5"</t>
  </si>
  <si>
    <t>Sem."6"</t>
  </si>
  <si>
    <t>Rachunkowość jednostek sektora finansów publicznych</t>
  </si>
  <si>
    <t>Kontrola i audyt w jednostkach sektora finansów publicznych</t>
  </si>
  <si>
    <t>Podstawy nauki o przedsiębiorstwie</t>
  </si>
  <si>
    <t>Rynki finansowe i bankowość</t>
  </si>
  <si>
    <t>Specjalność: Ekonomia Menedżerska</t>
  </si>
  <si>
    <t>Ekonomia Menedżerska (Analiza Ekonomiczna)</t>
  </si>
  <si>
    <t>"3"</t>
  </si>
  <si>
    <t>"4"</t>
  </si>
  <si>
    <t>Specjalność</t>
  </si>
  <si>
    <t>"5"</t>
  </si>
  <si>
    <t>"6"</t>
  </si>
  <si>
    <t>"1"</t>
  </si>
  <si>
    <t>"2"</t>
  </si>
  <si>
    <t xml:space="preserve"> IV sem - 5 ECTS</t>
  </si>
  <si>
    <t xml:space="preserve"> IV sem - 2 ECTS</t>
  </si>
  <si>
    <t>II sem - 9 ECTS</t>
  </si>
  <si>
    <t>IV sem - 9 ECTS</t>
  </si>
  <si>
    <t>VI sem - 10 ECTS</t>
  </si>
  <si>
    <t>VI sem -  2 ECTS</t>
  </si>
  <si>
    <t>Modelowanie procesów ekonomicznych</t>
  </si>
  <si>
    <t>Załącznik do Uchwały Rady Wydziału nr 154/2009 z dnia 22.05.2009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</si>
</sst>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9"/>
      <name val="Arial CE"/>
      <family val="0"/>
    </font>
    <font>
      <i/>
      <sz val="10"/>
      <name val="Arial CE"/>
      <family val="0"/>
    </font>
    <font>
      <sz val="8"/>
      <name val="Arial CE"/>
      <family val="0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0"/>
      <color indexed="60"/>
      <name val="Arial CE"/>
      <family val="0"/>
    </font>
    <font>
      <sz val="10"/>
      <color indexed="50"/>
      <name val="Arial CE"/>
      <family val="0"/>
    </font>
    <font>
      <b/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theme="5"/>
      <name val="Arial CE"/>
      <family val="0"/>
    </font>
    <font>
      <sz val="10"/>
      <color theme="9" tint="-0.4999699890613556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1" fontId="8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8" fillId="0" borderId="12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4" fillId="0" borderId="10" xfId="0" applyFont="1" applyFill="1" applyBorder="1" applyAlignment="1">
      <alignment/>
    </xf>
    <xf numFmtId="0" fontId="44" fillId="0" borderId="11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164" fontId="0" fillId="0" borderId="0" xfId="52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5" fillId="0" borderId="0" xfId="0" applyFont="1" applyAlignment="1">
      <alignment/>
    </xf>
    <xf numFmtId="0" fontId="10" fillId="0" borderId="0" xfId="0" applyFont="1" applyAlignment="1">
      <alignment/>
    </xf>
    <xf numFmtId="0" fontId="46" fillId="0" borderId="10" xfId="0" applyFont="1" applyFill="1" applyBorder="1" applyAlignment="1">
      <alignment/>
    </xf>
    <xf numFmtId="0" fontId="46" fillId="0" borderId="12" xfId="0" applyFont="1" applyFill="1" applyBorder="1" applyAlignment="1">
      <alignment/>
    </xf>
    <xf numFmtId="0" fontId="46" fillId="0" borderId="11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89" customFormat="1" ht="15.75">
      <c r="A1" s="89" t="s">
        <v>168</v>
      </c>
    </row>
    <row r="4" spans="2:11" ht="12.75">
      <c r="B4" s="15" t="s">
        <v>0</v>
      </c>
      <c r="D4" s="15"/>
      <c r="E4" s="20" t="s">
        <v>40</v>
      </c>
      <c r="F4" s="20" t="s">
        <v>1</v>
      </c>
      <c r="G4" s="20"/>
      <c r="H4" s="15"/>
      <c r="I4" s="15"/>
      <c r="J4" s="15"/>
      <c r="K4" s="15"/>
    </row>
    <row r="5" spans="2:11" ht="12.75">
      <c r="B5" t="s">
        <v>2</v>
      </c>
      <c r="D5" s="15"/>
      <c r="E5" s="72">
        <f>G5/G8</f>
        <v>0.4028268551236749</v>
      </c>
      <c r="F5" s="20" t="s">
        <v>42</v>
      </c>
      <c r="G5" s="20">
        <f>H26+K26</f>
        <v>228</v>
      </c>
      <c r="H5" s="15"/>
      <c r="I5" s="15"/>
      <c r="J5" s="15"/>
      <c r="K5" s="15"/>
    </row>
    <row r="6" spans="2:11" ht="12.75">
      <c r="B6" t="s">
        <v>60</v>
      </c>
      <c r="D6" s="15"/>
      <c r="E6" s="72">
        <f>G6/G8</f>
        <v>0.5441696113074205</v>
      </c>
      <c r="F6" s="20" t="s">
        <v>43</v>
      </c>
      <c r="G6" s="20">
        <f>I26+L26</f>
        <v>308</v>
      </c>
      <c r="H6" s="15"/>
      <c r="I6" s="15"/>
      <c r="J6" s="15"/>
      <c r="K6" s="15"/>
    </row>
    <row r="7" spans="2:11" ht="12.75">
      <c r="B7" t="s">
        <v>3</v>
      </c>
      <c r="D7" s="15"/>
      <c r="E7" s="72">
        <f>G7/G8</f>
        <v>0.053003533568904596</v>
      </c>
      <c r="F7" s="20" t="s">
        <v>44</v>
      </c>
      <c r="G7" s="20">
        <f>J26+M26</f>
        <v>30</v>
      </c>
      <c r="H7" s="15"/>
      <c r="I7" s="15"/>
      <c r="J7" s="15"/>
      <c r="K7" s="15"/>
    </row>
    <row r="8" spans="2:11" ht="12.75">
      <c r="B8" t="s">
        <v>64</v>
      </c>
      <c r="D8" s="15"/>
      <c r="E8" s="72">
        <f>SUM(E5:E7)</f>
        <v>1</v>
      </c>
      <c r="F8" s="20" t="s">
        <v>4</v>
      </c>
      <c r="G8" s="20">
        <f>SUM(G5:G7)</f>
        <v>566</v>
      </c>
      <c r="H8" s="15"/>
      <c r="I8" s="15"/>
      <c r="J8" s="15"/>
      <c r="K8" s="15"/>
    </row>
    <row r="9" spans="2:11" ht="12.75">
      <c r="B9" t="s">
        <v>138</v>
      </c>
      <c r="D9" s="15"/>
      <c r="E9" s="15"/>
      <c r="F9" s="15"/>
      <c r="G9" s="15"/>
      <c r="H9" s="15"/>
      <c r="I9" s="15"/>
      <c r="J9" s="15"/>
      <c r="K9" s="15"/>
    </row>
    <row r="10" spans="1:14" ht="12.75" customHeight="1">
      <c r="A10" s="99" t="s">
        <v>35</v>
      </c>
      <c r="B10" s="99" t="s">
        <v>5</v>
      </c>
      <c r="C10" s="101" t="s">
        <v>6</v>
      </c>
      <c r="D10" s="101"/>
      <c r="E10" s="101"/>
      <c r="F10" s="80" t="s">
        <v>7</v>
      </c>
      <c r="G10" s="101" t="s">
        <v>8</v>
      </c>
      <c r="H10" s="99"/>
      <c r="I10" s="99"/>
      <c r="J10" s="99"/>
      <c r="K10" s="99"/>
      <c r="L10" s="99"/>
      <c r="M10" s="99"/>
      <c r="N10" s="93" t="s">
        <v>9</v>
      </c>
    </row>
    <row r="11" spans="1:14" s="1" customFormat="1" ht="12.75">
      <c r="A11" s="99"/>
      <c r="B11" s="100"/>
      <c r="C11" s="81" t="s">
        <v>10</v>
      </c>
      <c r="D11" s="81" t="s">
        <v>11</v>
      </c>
      <c r="E11" s="82" t="s">
        <v>12</v>
      </c>
      <c r="F11" s="96" t="s">
        <v>47</v>
      </c>
      <c r="G11" s="82" t="s">
        <v>4</v>
      </c>
      <c r="H11" s="97" t="s">
        <v>13</v>
      </c>
      <c r="I11" s="98"/>
      <c r="J11" s="96"/>
      <c r="K11" s="97" t="s">
        <v>14</v>
      </c>
      <c r="L11" s="98"/>
      <c r="M11" s="96"/>
      <c r="N11" s="94"/>
    </row>
    <row r="12" spans="1:15" s="1" customFormat="1" ht="12.75">
      <c r="A12" s="99"/>
      <c r="B12" s="100"/>
      <c r="C12" s="84"/>
      <c r="D12" s="84" t="s">
        <v>15</v>
      </c>
      <c r="E12" s="85" t="s">
        <v>16</v>
      </c>
      <c r="F12" s="96"/>
      <c r="G12" s="85" t="s">
        <v>17</v>
      </c>
      <c r="H12" s="83" t="s">
        <v>18</v>
      </c>
      <c r="I12" s="57" t="s">
        <v>19</v>
      </c>
      <c r="J12" s="57" t="s">
        <v>20</v>
      </c>
      <c r="K12" s="57" t="s">
        <v>18</v>
      </c>
      <c r="L12" s="57" t="s">
        <v>19</v>
      </c>
      <c r="M12" s="57" t="s">
        <v>20</v>
      </c>
      <c r="N12" s="95"/>
      <c r="O12" s="87"/>
    </row>
    <row r="13" spans="1:14" s="33" customFormat="1" ht="12.75">
      <c r="A13" s="30">
        <v>1</v>
      </c>
      <c r="B13" s="30" t="s">
        <v>22</v>
      </c>
      <c r="C13" s="31">
        <v>2</v>
      </c>
      <c r="D13" s="31" t="s">
        <v>140</v>
      </c>
      <c r="E13" s="31"/>
      <c r="F13" s="32">
        <v>16</v>
      </c>
      <c r="G13" s="31">
        <v>105</v>
      </c>
      <c r="H13" s="32">
        <v>15</v>
      </c>
      <c r="I13" s="32">
        <v>30</v>
      </c>
      <c r="J13" s="32">
        <v>0</v>
      </c>
      <c r="K13" s="32">
        <v>30</v>
      </c>
      <c r="L13" s="32">
        <v>30</v>
      </c>
      <c r="M13" s="32">
        <v>0</v>
      </c>
      <c r="N13" s="30" t="s">
        <v>163</v>
      </c>
    </row>
    <row r="14" spans="1:14" s="33" customFormat="1" ht="12.75">
      <c r="A14" s="30">
        <v>2</v>
      </c>
      <c r="B14" s="30" t="s">
        <v>23</v>
      </c>
      <c r="C14" s="32">
        <v>2</v>
      </c>
      <c r="D14" s="31" t="s">
        <v>140</v>
      </c>
      <c r="E14" s="32"/>
      <c r="F14" s="32">
        <v>16</v>
      </c>
      <c r="G14" s="32">
        <v>88</v>
      </c>
      <c r="H14" s="32">
        <v>15</v>
      </c>
      <c r="I14" s="32">
        <v>28</v>
      </c>
      <c r="J14" s="32">
        <v>0</v>
      </c>
      <c r="K14" s="32">
        <v>15</v>
      </c>
      <c r="L14" s="32">
        <v>30</v>
      </c>
      <c r="M14" s="32">
        <v>0</v>
      </c>
      <c r="N14" s="30" t="s">
        <v>163</v>
      </c>
    </row>
    <row r="15" spans="1:14" s="33" customFormat="1" ht="12.75">
      <c r="A15" s="30">
        <v>3</v>
      </c>
      <c r="B15" s="30" t="s">
        <v>26</v>
      </c>
      <c r="C15" s="32">
        <v>1</v>
      </c>
      <c r="D15" s="34"/>
      <c r="E15" s="32"/>
      <c r="F15" s="32">
        <v>6</v>
      </c>
      <c r="G15" s="32">
        <v>30</v>
      </c>
      <c r="H15" s="32">
        <v>30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0"/>
    </row>
    <row r="16" spans="1:14" s="33" customFormat="1" ht="12.75">
      <c r="A16" s="21">
        <v>4</v>
      </c>
      <c r="B16" s="21" t="s">
        <v>65</v>
      </c>
      <c r="C16" s="22">
        <v>2</v>
      </c>
      <c r="D16" s="22"/>
      <c r="E16" s="22"/>
      <c r="F16" s="22">
        <v>6</v>
      </c>
      <c r="G16" s="22">
        <v>30</v>
      </c>
      <c r="H16" s="22">
        <v>0</v>
      </c>
      <c r="I16" s="22">
        <v>0</v>
      </c>
      <c r="J16" s="22">
        <v>0</v>
      </c>
      <c r="K16" s="22">
        <v>30</v>
      </c>
      <c r="L16" s="22">
        <v>0</v>
      </c>
      <c r="M16" s="22">
        <v>0</v>
      </c>
      <c r="N16" s="21"/>
    </row>
    <row r="17" spans="1:14" s="33" customFormat="1" ht="12.75">
      <c r="A17" s="35">
        <v>5</v>
      </c>
      <c r="B17" s="35" t="s">
        <v>66</v>
      </c>
      <c r="C17" s="36">
        <v>2</v>
      </c>
      <c r="D17" s="37"/>
      <c r="E17" s="36"/>
      <c r="F17" s="36">
        <v>2</v>
      </c>
      <c r="G17" s="36">
        <v>15</v>
      </c>
      <c r="H17" s="36">
        <v>0</v>
      </c>
      <c r="I17" s="36">
        <v>0</v>
      </c>
      <c r="J17" s="36">
        <v>0</v>
      </c>
      <c r="K17" s="36">
        <v>15</v>
      </c>
      <c r="L17" s="36">
        <v>0</v>
      </c>
      <c r="M17" s="36">
        <v>0</v>
      </c>
      <c r="N17" s="35"/>
    </row>
    <row r="18" spans="1:14" s="33" customFormat="1" ht="12.75">
      <c r="A18" s="35">
        <v>6</v>
      </c>
      <c r="B18" s="35" t="s">
        <v>27</v>
      </c>
      <c r="C18" s="36"/>
      <c r="D18" s="37">
        <v>2</v>
      </c>
      <c r="E18" s="36"/>
      <c r="F18" s="36">
        <v>2</v>
      </c>
      <c r="G18" s="36">
        <v>15</v>
      </c>
      <c r="H18" s="36">
        <v>0</v>
      </c>
      <c r="I18" s="36">
        <v>0</v>
      </c>
      <c r="J18" s="36">
        <v>0</v>
      </c>
      <c r="K18" s="36">
        <v>15</v>
      </c>
      <c r="L18" s="36">
        <v>0</v>
      </c>
      <c r="M18" s="36">
        <v>0</v>
      </c>
      <c r="N18" s="35"/>
    </row>
    <row r="19" spans="1:14" s="33" customFormat="1" ht="12.75">
      <c r="A19" s="35">
        <v>7</v>
      </c>
      <c r="B19" s="35" t="s">
        <v>25</v>
      </c>
      <c r="C19" s="36">
        <v>1</v>
      </c>
      <c r="D19" s="37"/>
      <c r="E19" s="36"/>
      <c r="F19" s="36">
        <v>4</v>
      </c>
      <c r="G19" s="36">
        <v>30</v>
      </c>
      <c r="H19" s="36">
        <v>30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5"/>
    </row>
    <row r="20" spans="1:14" s="33" customFormat="1" ht="12.75">
      <c r="A20" s="35">
        <v>8</v>
      </c>
      <c r="B20" s="35" t="s">
        <v>24</v>
      </c>
      <c r="C20" s="36"/>
      <c r="D20" s="36">
        <v>1</v>
      </c>
      <c r="E20" s="36"/>
      <c r="F20" s="36">
        <v>2</v>
      </c>
      <c r="G20" s="36">
        <v>30</v>
      </c>
      <c r="H20" s="39">
        <v>0</v>
      </c>
      <c r="I20" s="39">
        <v>0</v>
      </c>
      <c r="J20" s="39">
        <v>30</v>
      </c>
      <c r="K20" s="39">
        <v>0</v>
      </c>
      <c r="L20" s="39">
        <v>0</v>
      </c>
      <c r="M20" s="39">
        <v>0</v>
      </c>
      <c r="N20" s="35"/>
    </row>
    <row r="21" spans="1:14" s="38" customFormat="1" ht="12.75">
      <c r="A21" s="35">
        <v>9</v>
      </c>
      <c r="B21" s="53" t="s">
        <v>21</v>
      </c>
      <c r="C21" s="37"/>
      <c r="D21" s="37" t="s">
        <v>140</v>
      </c>
      <c r="E21" s="37"/>
      <c r="F21" s="36">
        <v>0</v>
      </c>
      <c r="G21" s="37">
        <v>60</v>
      </c>
      <c r="H21" s="36">
        <v>0</v>
      </c>
      <c r="I21" s="36">
        <v>30</v>
      </c>
      <c r="J21" s="36">
        <v>0</v>
      </c>
      <c r="K21" s="36">
        <v>0</v>
      </c>
      <c r="L21" s="36">
        <v>30</v>
      </c>
      <c r="M21" s="36">
        <v>0</v>
      </c>
      <c r="N21" s="35"/>
    </row>
    <row r="22" spans="1:14" s="38" customFormat="1" ht="12.75">
      <c r="A22" s="35">
        <v>10</v>
      </c>
      <c r="B22" s="35" t="s">
        <v>61</v>
      </c>
      <c r="C22" s="37"/>
      <c r="D22" s="37" t="s">
        <v>140</v>
      </c>
      <c r="E22" s="37"/>
      <c r="F22" s="36">
        <v>0</v>
      </c>
      <c r="G22" s="37">
        <v>60</v>
      </c>
      <c r="H22" s="36">
        <v>0</v>
      </c>
      <c r="I22" s="36">
        <v>30</v>
      </c>
      <c r="J22" s="36">
        <v>0</v>
      </c>
      <c r="K22" s="36">
        <v>0</v>
      </c>
      <c r="L22" s="36">
        <v>30</v>
      </c>
      <c r="M22" s="36">
        <v>0</v>
      </c>
      <c r="N22" s="35"/>
    </row>
    <row r="23" spans="1:14" s="38" customFormat="1" ht="12.75">
      <c r="A23" s="35">
        <v>11</v>
      </c>
      <c r="B23" s="35" t="s">
        <v>62</v>
      </c>
      <c r="C23" s="37"/>
      <c r="D23" s="37"/>
      <c r="E23" s="37">
        <v>1.2</v>
      </c>
      <c r="F23" s="36">
        <v>0</v>
      </c>
      <c r="G23" s="37">
        <v>60</v>
      </c>
      <c r="H23" s="36">
        <v>0</v>
      </c>
      <c r="I23" s="36">
        <v>30</v>
      </c>
      <c r="J23" s="36">
        <v>0</v>
      </c>
      <c r="K23" s="36">
        <v>0</v>
      </c>
      <c r="L23" s="36">
        <v>30</v>
      </c>
      <c r="M23" s="36">
        <v>0</v>
      </c>
      <c r="N23" s="35"/>
    </row>
    <row r="24" spans="1:14" s="38" customFormat="1" ht="12.75">
      <c r="A24" s="26">
        <v>12</v>
      </c>
      <c r="B24" s="26" t="s">
        <v>46</v>
      </c>
      <c r="C24" s="7"/>
      <c r="D24" s="8">
        <v>1</v>
      </c>
      <c r="E24" s="7"/>
      <c r="F24" s="7">
        <v>2</v>
      </c>
      <c r="G24" s="7">
        <v>15</v>
      </c>
      <c r="H24" s="5">
        <v>15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6"/>
    </row>
    <row r="25" spans="1:14" s="58" customFormat="1" ht="25.5">
      <c r="A25" s="55">
        <v>13</v>
      </c>
      <c r="B25" s="56" t="s">
        <v>139</v>
      </c>
      <c r="C25" s="57">
        <v>1</v>
      </c>
      <c r="D25" s="86">
        <v>1</v>
      </c>
      <c r="E25" s="57"/>
      <c r="F25" s="57">
        <v>4</v>
      </c>
      <c r="G25" s="57">
        <v>28</v>
      </c>
      <c r="H25" s="57">
        <v>18</v>
      </c>
      <c r="I25" s="57">
        <v>10</v>
      </c>
      <c r="J25" s="57">
        <v>0</v>
      </c>
      <c r="K25" s="57">
        <v>0</v>
      </c>
      <c r="L25" s="57">
        <v>0</v>
      </c>
      <c r="M25" s="57">
        <v>0</v>
      </c>
      <c r="N25" s="55"/>
    </row>
    <row r="26" spans="1:14" s="13" customFormat="1" ht="12.75">
      <c r="A26" s="11"/>
      <c r="B26" s="11" t="s">
        <v>28</v>
      </c>
      <c r="C26" s="12">
        <f>COUNT(C13:C25)</f>
        <v>7</v>
      </c>
      <c r="D26" s="11"/>
      <c r="E26" s="11"/>
      <c r="F26" s="12">
        <f aca="true" t="shared" si="0" ref="F26:M26">SUM(F13:F25)</f>
        <v>60</v>
      </c>
      <c r="G26" s="12">
        <f t="shared" si="0"/>
        <v>566</v>
      </c>
      <c r="H26" s="12">
        <f t="shared" si="0"/>
        <v>123</v>
      </c>
      <c r="I26" s="12">
        <f t="shared" si="0"/>
        <v>158</v>
      </c>
      <c r="J26" s="12">
        <f t="shared" si="0"/>
        <v>30</v>
      </c>
      <c r="K26" s="12">
        <f t="shared" si="0"/>
        <v>105</v>
      </c>
      <c r="L26" s="12">
        <f t="shared" si="0"/>
        <v>150</v>
      </c>
      <c r="M26" s="12">
        <f t="shared" si="0"/>
        <v>0</v>
      </c>
      <c r="N26" s="11"/>
    </row>
    <row r="27" spans="1:14" s="13" customFormat="1" ht="12.75">
      <c r="A27" s="14"/>
      <c r="B27" s="18" t="s">
        <v>49</v>
      </c>
      <c r="C27" s="19"/>
      <c r="D27" s="19"/>
      <c r="E27" s="19"/>
      <c r="F27" s="19"/>
      <c r="H27" s="108">
        <f>SUM(H26:J26)</f>
        <v>311</v>
      </c>
      <c r="I27" s="108"/>
      <c r="J27" s="108"/>
      <c r="K27" s="108">
        <f>SUM(K26:M26)</f>
        <v>255</v>
      </c>
      <c r="L27" s="108"/>
      <c r="M27" s="108"/>
      <c r="N27" s="14"/>
    </row>
    <row r="28" s="1" customFormat="1" ht="12.75"/>
    <row r="29" spans="2:8" s="1" customFormat="1" ht="12.75">
      <c r="B29" s="76" t="s">
        <v>47</v>
      </c>
      <c r="C29" s="19"/>
      <c r="D29" s="19"/>
      <c r="E29" s="19"/>
      <c r="F29" s="76"/>
      <c r="G29" s="77" t="s">
        <v>159</v>
      </c>
      <c r="H29" s="77" t="s">
        <v>160</v>
      </c>
    </row>
    <row r="30" spans="2:8" s="1" customFormat="1" ht="12.75">
      <c r="B30" s="78" t="s">
        <v>55</v>
      </c>
      <c r="C30" s="19"/>
      <c r="D30" s="19"/>
      <c r="E30" s="19"/>
      <c r="F30" s="79">
        <f>SUM(F13:F25)</f>
        <v>60</v>
      </c>
      <c r="G30" s="77">
        <f>+SUM(F13:F15)+F19+F20+F24+F25-18</f>
        <v>32</v>
      </c>
      <c r="H30" s="77">
        <f>F30-G30</f>
        <v>28</v>
      </c>
    </row>
    <row r="31" spans="2:5" ht="12.75">
      <c r="B31" s="102"/>
      <c r="C31" s="103"/>
      <c r="D31" s="103"/>
      <c r="E31" s="103"/>
    </row>
    <row r="32" spans="2:5" ht="12.75">
      <c r="B32" s="102" t="s">
        <v>67</v>
      </c>
      <c r="C32" s="103"/>
      <c r="D32" s="103"/>
      <c r="E32" s="103"/>
    </row>
    <row r="33" spans="2:13" s="40" customFormat="1" ht="12.75">
      <c r="B33" s="40" t="s">
        <v>51</v>
      </c>
      <c r="F33" s="40">
        <f>SUM(F13:F15)</f>
        <v>38</v>
      </c>
      <c r="G33" s="40">
        <f>SUM(G13:G15)</f>
        <v>223</v>
      </c>
      <c r="H33" s="40">
        <f aca="true" t="shared" si="1" ref="H33:M33">SUM(H13:H15)</f>
        <v>60</v>
      </c>
      <c r="I33" s="40">
        <f t="shared" si="1"/>
        <v>58</v>
      </c>
      <c r="J33" s="40">
        <f t="shared" si="1"/>
        <v>0</v>
      </c>
      <c r="K33" s="40">
        <f t="shared" si="1"/>
        <v>45</v>
      </c>
      <c r="L33" s="40">
        <f t="shared" si="1"/>
        <v>60</v>
      </c>
      <c r="M33" s="40">
        <f t="shared" si="1"/>
        <v>0</v>
      </c>
    </row>
    <row r="34" spans="2:13" s="25" customFormat="1" ht="12.75">
      <c r="B34" s="25" t="s">
        <v>52</v>
      </c>
      <c r="F34" s="25">
        <f>SUM(F16:F16)</f>
        <v>6</v>
      </c>
      <c r="G34" s="25">
        <f>SUM(G16:G16)</f>
        <v>30</v>
      </c>
      <c r="H34" s="25">
        <f aca="true" t="shared" si="2" ref="H34:M34">SUM(H16:H16)</f>
        <v>0</v>
      </c>
      <c r="I34" s="25">
        <f t="shared" si="2"/>
        <v>0</v>
      </c>
      <c r="J34" s="25">
        <f t="shared" si="2"/>
        <v>0</v>
      </c>
      <c r="K34" s="25">
        <f t="shared" si="2"/>
        <v>30</v>
      </c>
      <c r="L34" s="25">
        <f t="shared" si="2"/>
        <v>0</v>
      </c>
      <c r="M34" s="25">
        <f t="shared" si="2"/>
        <v>0</v>
      </c>
    </row>
    <row r="35" spans="2:13" s="41" customFormat="1" ht="12.75">
      <c r="B35" s="41" t="s">
        <v>130</v>
      </c>
      <c r="F35" s="41">
        <f>+SUM(F17:F19)</f>
        <v>8</v>
      </c>
      <c r="G35" s="41">
        <f>+SUM(G17:G19)</f>
        <v>60</v>
      </c>
      <c r="H35" s="41">
        <f aca="true" t="shared" si="3" ref="H35:M35">+SUM(H17:H19)</f>
        <v>30</v>
      </c>
      <c r="I35" s="41">
        <f t="shared" si="3"/>
        <v>0</v>
      </c>
      <c r="J35" s="41">
        <f t="shared" si="3"/>
        <v>0</v>
      </c>
      <c r="K35" s="41">
        <f t="shared" si="3"/>
        <v>30</v>
      </c>
      <c r="L35" s="41">
        <f t="shared" si="3"/>
        <v>0</v>
      </c>
      <c r="M35" s="41">
        <f t="shared" si="3"/>
        <v>0</v>
      </c>
    </row>
    <row r="36" spans="2:13" s="41" customFormat="1" ht="12.75">
      <c r="B36" s="41" t="s">
        <v>24</v>
      </c>
      <c r="F36" s="41">
        <f>SUM(F20:F20)</f>
        <v>2</v>
      </c>
      <c r="G36" s="41">
        <f>SUM(G20:G20)</f>
        <v>30</v>
      </c>
      <c r="H36" s="41">
        <f aca="true" t="shared" si="4" ref="H36:M36">SUM(H20:H20)</f>
        <v>0</v>
      </c>
      <c r="I36" s="41">
        <f t="shared" si="4"/>
        <v>0</v>
      </c>
      <c r="J36" s="41">
        <f t="shared" si="4"/>
        <v>30</v>
      </c>
      <c r="K36" s="41">
        <f t="shared" si="4"/>
        <v>0</v>
      </c>
      <c r="L36" s="41">
        <f t="shared" si="4"/>
        <v>0</v>
      </c>
      <c r="M36" s="41">
        <f t="shared" si="4"/>
        <v>0</v>
      </c>
    </row>
    <row r="37" spans="2:13" s="41" customFormat="1" ht="12.75">
      <c r="B37" s="41" t="s">
        <v>135</v>
      </c>
      <c r="F37" s="41">
        <f>SUM(F21:F22)</f>
        <v>0</v>
      </c>
      <c r="G37" s="41">
        <f>SUM(G21:G22)</f>
        <v>120</v>
      </c>
      <c r="H37" s="41">
        <f aca="true" t="shared" si="5" ref="H37:M37">SUM(H21:H22)</f>
        <v>0</v>
      </c>
      <c r="I37" s="41">
        <f t="shared" si="5"/>
        <v>60</v>
      </c>
      <c r="J37" s="41">
        <f t="shared" si="5"/>
        <v>0</v>
      </c>
      <c r="K37" s="41">
        <f t="shared" si="5"/>
        <v>0</v>
      </c>
      <c r="L37" s="41">
        <f t="shared" si="5"/>
        <v>60</v>
      </c>
      <c r="M37" s="41">
        <f t="shared" si="5"/>
        <v>0</v>
      </c>
    </row>
    <row r="38" spans="2:13" s="41" customFormat="1" ht="12.75">
      <c r="B38" s="41" t="s">
        <v>134</v>
      </c>
      <c r="F38" s="41">
        <f>SUM(F23:F23)</f>
        <v>0</v>
      </c>
      <c r="G38" s="41">
        <f>SUM(G23:G23)</f>
        <v>60</v>
      </c>
      <c r="H38" s="41">
        <f aca="true" t="shared" si="6" ref="H38:M38">SUM(H23:H23)</f>
        <v>0</v>
      </c>
      <c r="I38" s="41">
        <f t="shared" si="6"/>
        <v>30</v>
      </c>
      <c r="J38" s="41">
        <f t="shared" si="6"/>
        <v>0</v>
      </c>
      <c r="K38" s="41">
        <f t="shared" si="6"/>
        <v>0</v>
      </c>
      <c r="L38" s="41">
        <f t="shared" si="6"/>
        <v>30</v>
      </c>
      <c r="M38" s="41">
        <f t="shared" si="6"/>
        <v>0</v>
      </c>
    </row>
    <row r="39" spans="2:13" ht="12.75">
      <c r="B39" s="20" t="s">
        <v>53</v>
      </c>
      <c r="F39">
        <f>SUM(F33:F38)</f>
        <v>54</v>
      </c>
      <c r="G39">
        <f>SUM(G33:G38)</f>
        <v>523</v>
      </c>
      <c r="H39">
        <f aca="true" t="shared" si="7" ref="H39:M39">SUM(H33:H38)</f>
        <v>90</v>
      </c>
      <c r="I39">
        <f t="shared" si="7"/>
        <v>148</v>
      </c>
      <c r="J39">
        <f t="shared" si="7"/>
        <v>30</v>
      </c>
      <c r="K39">
        <f t="shared" si="7"/>
        <v>105</v>
      </c>
      <c r="L39">
        <f t="shared" si="7"/>
        <v>150</v>
      </c>
      <c r="M39">
        <f t="shared" si="7"/>
        <v>0</v>
      </c>
    </row>
    <row r="46" spans="2:16" ht="12.75">
      <c r="B46" s="15" t="s">
        <v>0</v>
      </c>
      <c r="E46" s="20" t="s">
        <v>41</v>
      </c>
      <c r="F46" s="20" t="s">
        <v>1</v>
      </c>
      <c r="G46" s="20"/>
      <c r="O46" s="15"/>
      <c r="P46" s="15"/>
    </row>
    <row r="47" spans="2:16" ht="12.75">
      <c r="B47" t="s">
        <v>2</v>
      </c>
      <c r="E47" s="72">
        <f>G47/G50</f>
        <v>0.4211309523809524</v>
      </c>
      <c r="F47" s="20" t="s">
        <v>42</v>
      </c>
      <c r="G47" s="20">
        <f>H76+K76</f>
        <v>283</v>
      </c>
      <c r="O47" s="16"/>
      <c r="P47" s="15"/>
    </row>
    <row r="48" spans="2:16" ht="12.75">
      <c r="B48" t="s">
        <v>60</v>
      </c>
      <c r="E48" s="72">
        <f>G48/G50</f>
        <v>0.5357142857142857</v>
      </c>
      <c r="F48" s="20" t="s">
        <v>43</v>
      </c>
      <c r="G48" s="20">
        <f>I76+L76</f>
        <v>360</v>
      </c>
      <c r="O48" s="16"/>
      <c r="P48" s="15"/>
    </row>
    <row r="49" spans="2:16" ht="12.75">
      <c r="B49" t="s">
        <v>29</v>
      </c>
      <c r="E49" s="72">
        <f>G49/G50</f>
        <v>0.043154761904761904</v>
      </c>
      <c r="F49" s="20" t="s">
        <v>44</v>
      </c>
      <c r="G49" s="20">
        <f>J76+M76</f>
        <v>29</v>
      </c>
      <c r="O49" s="16"/>
      <c r="P49" s="15"/>
    </row>
    <row r="50" spans="2:16" ht="12.75">
      <c r="B50" t="s">
        <v>64</v>
      </c>
      <c r="E50" s="72">
        <f>SUM(E47:E49)</f>
        <v>1</v>
      </c>
      <c r="F50" s="20" t="s">
        <v>4</v>
      </c>
      <c r="G50" s="20">
        <f>SUM(G47:G49)</f>
        <v>672</v>
      </c>
      <c r="O50" s="15"/>
      <c r="P50" s="15"/>
    </row>
    <row r="51" ht="12.75">
      <c r="B51" t="s">
        <v>72</v>
      </c>
    </row>
    <row r="52" spans="1:14" ht="12.75" customHeight="1">
      <c r="A52" s="99" t="s">
        <v>35</v>
      </c>
      <c r="B52" s="99" t="s">
        <v>5</v>
      </c>
      <c r="C52" s="101" t="s">
        <v>6</v>
      </c>
      <c r="D52" s="101"/>
      <c r="E52" s="101"/>
      <c r="F52" s="80" t="s">
        <v>48</v>
      </c>
      <c r="G52" s="101" t="s">
        <v>8</v>
      </c>
      <c r="H52" s="99"/>
      <c r="I52" s="99"/>
      <c r="J52" s="99"/>
      <c r="K52" s="99"/>
      <c r="L52" s="99"/>
      <c r="M52" s="99"/>
      <c r="N52" s="93" t="s">
        <v>9</v>
      </c>
    </row>
    <row r="53" spans="1:14" s="1" customFormat="1" ht="12.75">
      <c r="A53" s="99"/>
      <c r="B53" s="100"/>
      <c r="C53" s="81" t="s">
        <v>10</v>
      </c>
      <c r="D53" s="81" t="s">
        <v>11</v>
      </c>
      <c r="E53" s="82" t="s">
        <v>12</v>
      </c>
      <c r="F53" s="96" t="s">
        <v>47</v>
      </c>
      <c r="G53" s="82" t="s">
        <v>4</v>
      </c>
      <c r="H53" s="97" t="s">
        <v>144</v>
      </c>
      <c r="I53" s="98"/>
      <c r="J53" s="96"/>
      <c r="K53" s="97" t="s">
        <v>145</v>
      </c>
      <c r="L53" s="98"/>
      <c r="M53" s="96"/>
      <c r="N53" s="94"/>
    </row>
    <row r="54" spans="1:14" s="1" customFormat="1" ht="12.75">
      <c r="A54" s="99"/>
      <c r="B54" s="100"/>
      <c r="C54" s="84"/>
      <c r="D54" s="84" t="s">
        <v>15</v>
      </c>
      <c r="E54" s="85" t="s">
        <v>16</v>
      </c>
      <c r="F54" s="96"/>
      <c r="G54" s="85" t="s">
        <v>17</v>
      </c>
      <c r="H54" s="83" t="s">
        <v>18</v>
      </c>
      <c r="I54" s="57" t="s">
        <v>19</v>
      </c>
      <c r="J54" s="57" t="s">
        <v>20</v>
      </c>
      <c r="K54" s="57" t="s">
        <v>18</v>
      </c>
      <c r="L54" s="57" t="s">
        <v>19</v>
      </c>
      <c r="M54" s="57" t="s">
        <v>20</v>
      </c>
      <c r="N54" s="95"/>
    </row>
    <row r="55" spans="1:14" s="33" customFormat="1" ht="12.75">
      <c r="A55" s="30">
        <v>1</v>
      </c>
      <c r="B55" s="30" t="s">
        <v>71</v>
      </c>
      <c r="C55" s="31">
        <v>4</v>
      </c>
      <c r="D55" s="31" t="s">
        <v>141</v>
      </c>
      <c r="E55" s="31"/>
      <c r="F55" s="32">
        <v>16</v>
      </c>
      <c r="G55" s="31">
        <v>105</v>
      </c>
      <c r="H55" s="32">
        <v>15</v>
      </c>
      <c r="I55" s="32">
        <v>30</v>
      </c>
      <c r="J55" s="32">
        <v>0</v>
      </c>
      <c r="K55" s="32">
        <v>30</v>
      </c>
      <c r="L55" s="32">
        <v>30</v>
      </c>
      <c r="M55" s="32">
        <v>0</v>
      </c>
      <c r="N55" s="30" t="s">
        <v>164</v>
      </c>
    </row>
    <row r="56" spans="1:14" s="33" customFormat="1" ht="12.75">
      <c r="A56" s="30">
        <v>2</v>
      </c>
      <c r="B56" s="30" t="s">
        <v>30</v>
      </c>
      <c r="C56" s="32">
        <v>3</v>
      </c>
      <c r="D56" s="31">
        <v>3</v>
      </c>
      <c r="E56" s="32"/>
      <c r="F56" s="32">
        <v>6</v>
      </c>
      <c r="G56" s="32">
        <v>45</v>
      </c>
      <c r="H56" s="32">
        <v>15</v>
      </c>
      <c r="I56" s="32">
        <v>15</v>
      </c>
      <c r="J56" s="32">
        <v>15</v>
      </c>
      <c r="K56" s="32">
        <v>0</v>
      </c>
      <c r="L56" s="32">
        <v>0</v>
      </c>
      <c r="M56" s="32">
        <v>0</v>
      </c>
      <c r="N56" s="30"/>
    </row>
    <row r="57" spans="1:14" s="33" customFormat="1" ht="12.75">
      <c r="A57" s="30">
        <v>3</v>
      </c>
      <c r="B57" s="30" t="s">
        <v>69</v>
      </c>
      <c r="C57" s="32">
        <v>4</v>
      </c>
      <c r="D57" s="31">
        <v>4</v>
      </c>
      <c r="E57" s="32"/>
      <c r="F57" s="32">
        <v>5</v>
      </c>
      <c r="G57" s="32">
        <v>43</v>
      </c>
      <c r="H57" s="32">
        <v>0</v>
      </c>
      <c r="I57" s="32">
        <v>0</v>
      </c>
      <c r="J57" s="32">
        <v>0</v>
      </c>
      <c r="K57" s="32">
        <v>13</v>
      </c>
      <c r="L57" s="32">
        <v>30</v>
      </c>
      <c r="M57" s="32">
        <v>0</v>
      </c>
      <c r="N57" s="30"/>
    </row>
    <row r="58" spans="1:14" s="24" customFormat="1" ht="12.75">
      <c r="A58" s="30">
        <v>4</v>
      </c>
      <c r="B58" s="30" t="s">
        <v>68</v>
      </c>
      <c r="C58" s="32">
        <v>3</v>
      </c>
      <c r="D58" s="32"/>
      <c r="E58" s="32"/>
      <c r="F58" s="32">
        <v>4</v>
      </c>
      <c r="G58" s="32">
        <v>30</v>
      </c>
      <c r="H58" s="32">
        <v>30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0"/>
    </row>
    <row r="59" spans="1:14" s="24" customFormat="1" ht="12.75">
      <c r="A59" s="21">
        <v>5</v>
      </c>
      <c r="B59" s="21" t="s">
        <v>131</v>
      </c>
      <c r="C59" s="22">
        <v>4</v>
      </c>
      <c r="D59" s="22"/>
      <c r="E59" s="22"/>
      <c r="F59" s="22">
        <v>2</v>
      </c>
      <c r="G59" s="22">
        <v>30</v>
      </c>
      <c r="H59" s="23">
        <v>0</v>
      </c>
      <c r="I59" s="23">
        <v>0</v>
      </c>
      <c r="J59" s="23">
        <v>0</v>
      </c>
      <c r="K59" s="23">
        <v>30</v>
      </c>
      <c r="L59" s="23">
        <v>0</v>
      </c>
      <c r="M59" s="23">
        <v>0</v>
      </c>
      <c r="N59" s="21"/>
    </row>
    <row r="60" spans="1:14" s="24" customFormat="1" ht="12.75">
      <c r="A60" s="35">
        <v>6</v>
      </c>
      <c r="B60" s="35" t="s">
        <v>32</v>
      </c>
      <c r="C60" s="36"/>
      <c r="D60" s="37"/>
      <c r="E60" s="36">
        <v>4</v>
      </c>
      <c r="F60" s="36">
        <v>1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5" t="s">
        <v>33</v>
      </c>
    </row>
    <row r="61" spans="1:14" s="38" customFormat="1" ht="12.75">
      <c r="A61" s="27">
        <v>7</v>
      </c>
      <c r="B61" s="27" t="s">
        <v>31</v>
      </c>
      <c r="C61" s="17"/>
      <c r="D61" s="42"/>
      <c r="E61" s="17">
        <v>4</v>
      </c>
      <c r="F61" s="17">
        <v>0</v>
      </c>
      <c r="G61" s="17">
        <v>15</v>
      </c>
      <c r="H61" s="28">
        <v>0</v>
      </c>
      <c r="I61" s="28">
        <v>0</v>
      </c>
      <c r="J61" s="28">
        <v>0</v>
      </c>
      <c r="K61" s="28">
        <v>0</v>
      </c>
      <c r="L61" s="28">
        <v>15</v>
      </c>
      <c r="M61" s="28">
        <v>0</v>
      </c>
      <c r="N61" s="35"/>
    </row>
    <row r="62" spans="1:14" s="41" customFormat="1" ht="12.75">
      <c r="A62" s="35">
        <v>8</v>
      </c>
      <c r="B62" s="53" t="s">
        <v>21</v>
      </c>
      <c r="C62" s="37">
        <v>4</v>
      </c>
      <c r="D62" s="37" t="s">
        <v>142</v>
      </c>
      <c r="E62" s="37"/>
      <c r="F62" s="36">
        <v>5</v>
      </c>
      <c r="G62" s="37">
        <v>60</v>
      </c>
      <c r="H62" s="36">
        <v>0</v>
      </c>
      <c r="I62" s="36">
        <v>30</v>
      </c>
      <c r="J62" s="36">
        <v>0</v>
      </c>
      <c r="K62" s="36">
        <v>0</v>
      </c>
      <c r="L62" s="36">
        <v>30</v>
      </c>
      <c r="M62" s="36">
        <v>0</v>
      </c>
      <c r="N62" s="35" t="s">
        <v>161</v>
      </c>
    </row>
    <row r="63" spans="1:14" s="41" customFormat="1" ht="12.75">
      <c r="A63" s="35">
        <v>9</v>
      </c>
      <c r="B63" s="35" t="s">
        <v>61</v>
      </c>
      <c r="C63" s="37"/>
      <c r="D63" s="37" t="s">
        <v>141</v>
      </c>
      <c r="E63" s="37"/>
      <c r="F63" s="36">
        <v>2</v>
      </c>
      <c r="G63" s="37">
        <v>60</v>
      </c>
      <c r="H63" s="36">
        <v>0</v>
      </c>
      <c r="I63" s="36">
        <v>30</v>
      </c>
      <c r="J63" s="36">
        <v>0</v>
      </c>
      <c r="K63" s="36">
        <v>0</v>
      </c>
      <c r="L63" s="36">
        <v>30</v>
      </c>
      <c r="M63" s="36">
        <v>0</v>
      </c>
      <c r="N63" s="35" t="s">
        <v>162</v>
      </c>
    </row>
    <row r="64" spans="1:14" s="41" customFormat="1" ht="12.75">
      <c r="A64" s="35">
        <v>10</v>
      </c>
      <c r="B64" s="35" t="s">
        <v>62</v>
      </c>
      <c r="C64" s="37"/>
      <c r="D64" s="37"/>
      <c r="E64" s="37">
        <v>3</v>
      </c>
      <c r="F64" s="36">
        <v>0</v>
      </c>
      <c r="G64" s="37">
        <v>15</v>
      </c>
      <c r="H64" s="36">
        <v>0</v>
      </c>
      <c r="I64" s="36">
        <v>15</v>
      </c>
      <c r="J64" s="36">
        <v>0</v>
      </c>
      <c r="K64" s="36">
        <v>0</v>
      </c>
      <c r="L64" s="36">
        <v>0</v>
      </c>
      <c r="M64" s="36">
        <v>0</v>
      </c>
      <c r="N64" s="35"/>
    </row>
    <row r="65" spans="1:14" s="41" customFormat="1" ht="12.75">
      <c r="A65" s="3">
        <v>11</v>
      </c>
      <c r="B65" s="3" t="s">
        <v>70</v>
      </c>
      <c r="C65" s="2"/>
      <c r="D65" s="4">
        <v>3</v>
      </c>
      <c r="E65" s="2"/>
      <c r="F65" s="2">
        <v>1</v>
      </c>
      <c r="G65" s="2">
        <v>14</v>
      </c>
      <c r="H65" s="2">
        <v>0</v>
      </c>
      <c r="I65" s="2">
        <v>0</v>
      </c>
      <c r="J65" s="2">
        <v>14</v>
      </c>
      <c r="K65" s="2">
        <v>0</v>
      </c>
      <c r="L65" s="2">
        <v>0</v>
      </c>
      <c r="M65" s="2">
        <v>0</v>
      </c>
      <c r="N65" s="3"/>
    </row>
    <row r="66" spans="1:14" s="41" customFormat="1" ht="12.75">
      <c r="A66" s="3"/>
      <c r="B66" s="3"/>
      <c r="C66" s="2"/>
      <c r="D66" s="2"/>
      <c r="E66" s="2"/>
      <c r="F66" s="2"/>
      <c r="G66" s="2"/>
      <c r="H66" s="5"/>
      <c r="I66" s="5"/>
      <c r="J66" s="5"/>
      <c r="K66" s="5"/>
      <c r="L66" s="5"/>
      <c r="M66" s="5"/>
      <c r="N66" s="3"/>
    </row>
    <row r="67" spans="1:14" s="41" customFormat="1" ht="12.75">
      <c r="A67" s="3"/>
      <c r="B67" s="47" t="s">
        <v>54</v>
      </c>
      <c r="C67" s="2"/>
      <c r="D67" s="2"/>
      <c r="E67" s="2"/>
      <c r="F67" s="2"/>
      <c r="G67" s="2"/>
      <c r="H67" s="5"/>
      <c r="I67" s="5"/>
      <c r="J67" s="5"/>
      <c r="K67" s="5"/>
      <c r="L67" s="5"/>
      <c r="M67" s="5"/>
      <c r="N67" s="3"/>
    </row>
    <row r="68" spans="1:14" s="41" customFormat="1" ht="12.75">
      <c r="A68" s="3">
        <v>12</v>
      </c>
      <c r="B68" s="3" t="s">
        <v>74</v>
      </c>
      <c r="C68" s="2">
        <v>3</v>
      </c>
      <c r="D68" s="2">
        <v>3</v>
      </c>
      <c r="E68" s="2"/>
      <c r="F68" s="2">
        <v>4</v>
      </c>
      <c r="G68" s="2">
        <v>45</v>
      </c>
      <c r="H68" s="5">
        <v>30</v>
      </c>
      <c r="I68" s="5">
        <v>15</v>
      </c>
      <c r="J68" s="5">
        <v>0</v>
      </c>
      <c r="K68" s="5">
        <v>0</v>
      </c>
      <c r="L68" s="5">
        <v>0</v>
      </c>
      <c r="M68" s="5">
        <v>0</v>
      </c>
      <c r="N68" s="3"/>
    </row>
    <row r="69" spans="1:14" s="41" customFormat="1" ht="12.75">
      <c r="A69" s="3">
        <v>13</v>
      </c>
      <c r="B69" s="3" t="s">
        <v>75</v>
      </c>
      <c r="C69" s="2"/>
      <c r="D69" s="2">
        <v>3</v>
      </c>
      <c r="E69" s="2"/>
      <c r="F69" s="2">
        <v>2</v>
      </c>
      <c r="G69" s="2">
        <v>15</v>
      </c>
      <c r="H69" s="5">
        <v>15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3"/>
    </row>
    <row r="70" spans="1:14" s="41" customFormat="1" ht="12.75">
      <c r="A70" s="27">
        <v>14</v>
      </c>
      <c r="B70" s="3" t="s">
        <v>76</v>
      </c>
      <c r="C70" s="17"/>
      <c r="D70" s="2">
        <v>3</v>
      </c>
      <c r="E70" s="17"/>
      <c r="F70" s="17">
        <v>2</v>
      </c>
      <c r="G70" s="17">
        <v>15</v>
      </c>
      <c r="H70" s="28">
        <v>15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3"/>
    </row>
    <row r="71" spans="1:14" s="41" customFormat="1" ht="12.75">
      <c r="A71" s="27">
        <v>15</v>
      </c>
      <c r="B71" s="3" t="s">
        <v>77</v>
      </c>
      <c r="C71" s="17"/>
      <c r="D71" s="2">
        <v>4</v>
      </c>
      <c r="E71" s="17"/>
      <c r="F71" s="17">
        <v>4</v>
      </c>
      <c r="G71" s="17">
        <v>75</v>
      </c>
      <c r="H71" s="28">
        <v>0</v>
      </c>
      <c r="I71" s="28">
        <v>0</v>
      </c>
      <c r="J71" s="28">
        <v>0</v>
      </c>
      <c r="K71" s="28">
        <v>30</v>
      </c>
      <c r="L71" s="28">
        <v>45</v>
      </c>
      <c r="M71" s="28">
        <v>0</v>
      </c>
      <c r="N71" s="3"/>
    </row>
    <row r="72" spans="1:14" s="41" customFormat="1" ht="12.75">
      <c r="A72" s="27">
        <v>16</v>
      </c>
      <c r="B72" s="3" t="s">
        <v>150</v>
      </c>
      <c r="C72" s="17"/>
      <c r="D72" s="2">
        <v>3</v>
      </c>
      <c r="E72" s="17"/>
      <c r="F72" s="17">
        <v>1</v>
      </c>
      <c r="G72" s="17">
        <v>15</v>
      </c>
      <c r="H72" s="28">
        <v>15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3"/>
    </row>
    <row r="73" spans="1:14" s="41" customFormat="1" ht="12.75">
      <c r="A73" s="3">
        <v>17</v>
      </c>
      <c r="B73" s="3" t="s">
        <v>73</v>
      </c>
      <c r="C73" s="2"/>
      <c r="D73" s="2">
        <v>4</v>
      </c>
      <c r="E73" s="2"/>
      <c r="F73" s="2">
        <v>1</v>
      </c>
      <c r="G73" s="2">
        <v>30</v>
      </c>
      <c r="H73" s="5">
        <v>0</v>
      </c>
      <c r="I73" s="5">
        <v>0</v>
      </c>
      <c r="J73" s="5">
        <v>0</v>
      </c>
      <c r="K73" s="5">
        <v>15</v>
      </c>
      <c r="L73" s="5">
        <v>15</v>
      </c>
      <c r="M73" s="5">
        <v>0</v>
      </c>
      <c r="N73" s="3"/>
    </row>
    <row r="74" spans="1:14" s="41" customFormat="1" ht="12.75">
      <c r="A74" s="3">
        <v>18</v>
      </c>
      <c r="B74" s="3" t="s">
        <v>78</v>
      </c>
      <c r="C74" s="2"/>
      <c r="D74" s="2">
        <v>4</v>
      </c>
      <c r="E74" s="2"/>
      <c r="F74" s="2">
        <v>2</v>
      </c>
      <c r="G74" s="2">
        <v>30</v>
      </c>
      <c r="H74" s="5">
        <v>0</v>
      </c>
      <c r="I74" s="5">
        <v>0</v>
      </c>
      <c r="J74" s="5">
        <v>0</v>
      </c>
      <c r="K74" s="5">
        <v>15</v>
      </c>
      <c r="L74" s="5">
        <v>15</v>
      </c>
      <c r="M74" s="5">
        <v>0</v>
      </c>
      <c r="N74" s="3"/>
    </row>
    <row r="75" spans="1:14" s="41" customFormat="1" ht="12.75">
      <c r="A75" s="3">
        <v>19</v>
      </c>
      <c r="B75" s="3" t="s">
        <v>79</v>
      </c>
      <c r="C75" s="2"/>
      <c r="D75" s="2">
        <v>4</v>
      </c>
      <c r="E75" s="2"/>
      <c r="F75" s="2">
        <v>2</v>
      </c>
      <c r="G75" s="2">
        <v>30</v>
      </c>
      <c r="H75" s="5">
        <v>0</v>
      </c>
      <c r="I75" s="5">
        <v>0</v>
      </c>
      <c r="J75" s="5">
        <v>0</v>
      </c>
      <c r="K75" s="5">
        <v>15</v>
      </c>
      <c r="L75" s="5">
        <v>15</v>
      </c>
      <c r="M75" s="5">
        <v>0</v>
      </c>
      <c r="N75" s="3"/>
    </row>
    <row r="76" spans="1:14" s="13" customFormat="1" ht="12.75">
      <c r="A76" s="11"/>
      <c r="B76" s="11" t="s">
        <v>28</v>
      </c>
      <c r="C76" s="12">
        <f>COUNT(C55:C75)</f>
        <v>7</v>
      </c>
      <c r="D76" s="12"/>
      <c r="E76" s="11"/>
      <c r="F76" s="12">
        <f aca="true" t="shared" si="8" ref="F76:M76">SUM(F55:F75)</f>
        <v>60</v>
      </c>
      <c r="G76" s="12">
        <f t="shared" si="8"/>
        <v>672</v>
      </c>
      <c r="H76" s="12">
        <f t="shared" si="8"/>
        <v>135</v>
      </c>
      <c r="I76" s="12">
        <f t="shared" si="8"/>
        <v>135</v>
      </c>
      <c r="J76" s="12">
        <f t="shared" si="8"/>
        <v>29</v>
      </c>
      <c r="K76" s="12">
        <f t="shared" si="8"/>
        <v>148</v>
      </c>
      <c r="L76" s="12">
        <f t="shared" si="8"/>
        <v>225</v>
      </c>
      <c r="M76" s="12">
        <f t="shared" si="8"/>
        <v>0</v>
      </c>
      <c r="N76" s="11"/>
    </row>
    <row r="77" spans="2:14" s="1" customFormat="1" ht="12.75">
      <c r="B77" s="18" t="s">
        <v>49</v>
      </c>
      <c r="C77" s="19"/>
      <c r="D77" s="19"/>
      <c r="E77" s="19"/>
      <c r="F77" s="13"/>
      <c r="G77" s="108">
        <f>SUM(H76:J76)</f>
        <v>299</v>
      </c>
      <c r="H77" s="108"/>
      <c r="I77" s="108"/>
      <c r="J77" s="108">
        <f>SUM(K76:M76)</f>
        <v>373</v>
      </c>
      <c r="K77" s="108"/>
      <c r="L77" s="108"/>
      <c r="M77" s="10"/>
      <c r="N77" s="9"/>
    </row>
    <row r="78" spans="2:14" s="1" customFormat="1" ht="12.75">
      <c r="B78" s="76" t="s">
        <v>47</v>
      </c>
      <c r="C78" s="19"/>
      <c r="D78" s="19"/>
      <c r="E78" s="19"/>
      <c r="F78" s="76">
        <f>SUM(F55:F75)</f>
        <v>60</v>
      </c>
      <c r="G78" s="77" t="s">
        <v>154</v>
      </c>
      <c r="H78" s="77" t="s">
        <v>155</v>
      </c>
      <c r="I78" s="71"/>
      <c r="J78" s="71"/>
      <c r="K78" s="71"/>
      <c r="L78" s="71"/>
      <c r="M78" s="10"/>
      <c r="N78" s="9"/>
    </row>
    <row r="79" spans="2:14" s="1" customFormat="1" ht="12.75">
      <c r="B79" s="78" t="s">
        <v>55</v>
      </c>
      <c r="C79" s="19"/>
      <c r="D79" s="19"/>
      <c r="E79" s="19"/>
      <c r="F79" s="79">
        <f>SUM(F55:F65)</f>
        <v>42</v>
      </c>
      <c r="G79" s="77">
        <f>+F55+F56+F58+F65-9</f>
        <v>18</v>
      </c>
      <c r="H79" s="77">
        <f>F79-G79</f>
        <v>24</v>
      </c>
      <c r="I79" s="71"/>
      <c r="J79" s="71"/>
      <c r="K79" s="71"/>
      <c r="L79" s="71"/>
      <c r="M79" s="10"/>
      <c r="N79" s="9"/>
    </row>
    <row r="80" spans="2:14" s="1" customFormat="1" ht="12.75">
      <c r="B80" s="78" t="s">
        <v>156</v>
      </c>
      <c r="C80" s="19"/>
      <c r="D80" s="19"/>
      <c r="E80" s="19"/>
      <c r="F80" s="79">
        <f>SUM(F68:F75)</f>
        <v>18</v>
      </c>
      <c r="G80" s="77">
        <f>+SUM(F68:F70)+F72</f>
        <v>9</v>
      </c>
      <c r="H80" s="77">
        <f>F80-G80</f>
        <v>9</v>
      </c>
      <c r="I80" s="71"/>
      <c r="J80" s="71"/>
      <c r="K80" s="71"/>
      <c r="L80" s="71"/>
      <c r="M80" s="10"/>
      <c r="N80" s="9"/>
    </row>
    <row r="81" spans="2:14" s="1" customFormat="1" ht="12.75">
      <c r="B81" s="18"/>
      <c r="C81" s="19"/>
      <c r="D81" s="19"/>
      <c r="E81" s="19"/>
      <c r="F81" s="13"/>
      <c r="G81" s="76">
        <f>SUM(G79:G80)</f>
        <v>27</v>
      </c>
      <c r="H81" s="76">
        <f>SUM(H79:H80)</f>
        <v>33</v>
      </c>
      <c r="I81" s="71"/>
      <c r="J81" s="71"/>
      <c r="K81" s="71"/>
      <c r="L81" s="71"/>
      <c r="M81" s="10"/>
      <c r="N81" s="9"/>
    </row>
    <row r="82" spans="2:5" ht="12.75">
      <c r="B82" s="102" t="s">
        <v>67</v>
      </c>
      <c r="C82" s="103"/>
      <c r="D82" s="103"/>
      <c r="E82" s="103"/>
    </row>
    <row r="83" spans="2:13" s="40" customFormat="1" ht="12.75">
      <c r="B83" s="40" t="s">
        <v>51</v>
      </c>
      <c r="F83" s="40">
        <f>SUM(F55:F58)</f>
        <v>31</v>
      </c>
      <c r="G83" s="40">
        <f>SUM(G55:G58)</f>
        <v>223</v>
      </c>
      <c r="H83" s="40">
        <f aca="true" t="shared" si="9" ref="H83:M83">SUM(H55:H58)</f>
        <v>60</v>
      </c>
      <c r="I83" s="40">
        <f t="shared" si="9"/>
        <v>45</v>
      </c>
      <c r="J83" s="40">
        <f t="shared" si="9"/>
        <v>15</v>
      </c>
      <c r="K83" s="40">
        <f t="shared" si="9"/>
        <v>43</v>
      </c>
      <c r="L83" s="40">
        <f t="shared" si="9"/>
        <v>60</v>
      </c>
      <c r="M83" s="40">
        <f t="shared" si="9"/>
        <v>0</v>
      </c>
    </row>
    <row r="84" spans="2:13" s="25" customFormat="1" ht="12.75">
      <c r="B84" s="25" t="s">
        <v>52</v>
      </c>
      <c r="F84" s="25">
        <f aca="true" t="shared" si="10" ref="F84:L84">SUM(F59:F59)</f>
        <v>2</v>
      </c>
      <c r="G84" s="25">
        <f t="shared" si="10"/>
        <v>30</v>
      </c>
      <c r="H84" s="25">
        <f t="shared" si="10"/>
        <v>0</v>
      </c>
      <c r="I84" s="25">
        <f t="shared" si="10"/>
        <v>0</v>
      </c>
      <c r="J84" s="25">
        <f t="shared" si="10"/>
        <v>0</v>
      </c>
      <c r="K84" s="25">
        <f t="shared" si="10"/>
        <v>30</v>
      </c>
      <c r="L84" s="25">
        <f t="shared" si="10"/>
        <v>0</v>
      </c>
      <c r="M84" s="25">
        <f>SUM(M58:M60)</f>
        <v>0</v>
      </c>
    </row>
    <row r="85" spans="2:13" s="41" customFormat="1" ht="12.75">
      <c r="B85" s="41" t="s">
        <v>32</v>
      </c>
      <c r="F85" s="88">
        <v>1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</row>
    <row r="86" spans="2:13" s="41" customFormat="1" ht="12.75">
      <c r="B86" s="41" t="s">
        <v>135</v>
      </c>
      <c r="F86" s="41">
        <f>SUM(F62:F63)</f>
        <v>7</v>
      </c>
      <c r="G86" s="41">
        <f>SUM(G62:G63)</f>
        <v>120</v>
      </c>
      <c r="H86" s="41">
        <f aca="true" t="shared" si="11" ref="H86:M86">SUM(H62:H63)</f>
        <v>0</v>
      </c>
      <c r="I86" s="41">
        <f t="shared" si="11"/>
        <v>60</v>
      </c>
      <c r="J86" s="41">
        <f t="shared" si="11"/>
        <v>0</v>
      </c>
      <c r="K86" s="41">
        <f t="shared" si="11"/>
        <v>0</v>
      </c>
      <c r="L86" s="41">
        <f t="shared" si="11"/>
        <v>60</v>
      </c>
      <c r="M86" s="41">
        <f t="shared" si="11"/>
        <v>0</v>
      </c>
    </row>
    <row r="87" spans="2:13" s="41" customFormat="1" ht="12.75">
      <c r="B87" s="41" t="s">
        <v>134</v>
      </c>
      <c r="F87" s="41">
        <f>SUM(F64:F64)</f>
        <v>0</v>
      </c>
      <c r="G87" s="41">
        <f>SUM(G64:G64)</f>
        <v>15</v>
      </c>
      <c r="H87" s="41">
        <f aca="true" t="shared" si="12" ref="H87:M87">SUM(H64:H64)</f>
        <v>0</v>
      </c>
      <c r="I87" s="41">
        <f t="shared" si="12"/>
        <v>15</v>
      </c>
      <c r="J87" s="41">
        <f t="shared" si="12"/>
        <v>0</v>
      </c>
      <c r="K87" s="41">
        <f t="shared" si="12"/>
        <v>0</v>
      </c>
      <c r="L87" s="41">
        <f t="shared" si="12"/>
        <v>0</v>
      </c>
      <c r="M87" s="41">
        <f t="shared" si="12"/>
        <v>0</v>
      </c>
    </row>
    <row r="88" spans="2:13" ht="12.75">
      <c r="B88" s="20" t="s">
        <v>53</v>
      </c>
      <c r="F88">
        <f>SUM(F83:F87)</f>
        <v>41</v>
      </c>
      <c r="G88">
        <f>SUM(G83:G87)</f>
        <v>388</v>
      </c>
      <c r="H88">
        <f aca="true" t="shared" si="13" ref="H88:M88">SUM(H83:H87)</f>
        <v>60</v>
      </c>
      <c r="I88">
        <f t="shared" si="13"/>
        <v>120</v>
      </c>
      <c r="J88">
        <f t="shared" si="13"/>
        <v>15</v>
      </c>
      <c r="K88">
        <f t="shared" si="13"/>
        <v>73</v>
      </c>
      <c r="L88">
        <f t="shared" si="13"/>
        <v>120</v>
      </c>
      <c r="M88">
        <f t="shared" si="13"/>
        <v>0</v>
      </c>
    </row>
    <row r="89" ht="12.75">
      <c r="B89" s="41"/>
    </row>
    <row r="90" spans="2:13" ht="12.75">
      <c r="B90" s="15" t="s">
        <v>0</v>
      </c>
      <c r="D90" s="15"/>
      <c r="E90" s="20" t="s">
        <v>41</v>
      </c>
      <c r="F90" s="20" t="s">
        <v>1</v>
      </c>
      <c r="G90" s="20"/>
      <c r="H90" s="15"/>
      <c r="I90" s="15"/>
      <c r="J90" s="15"/>
      <c r="K90" s="15"/>
      <c r="L90" s="15"/>
      <c r="M90" s="15"/>
    </row>
    <row r="91" spans="2:13" ht="12.75">
      <c r="B91" t="s">
        <v>2</v>
      </c>
      <c r="D91" s="16"/>
      <c r="E91" s="72">
        <f>G91/G94</f>
        <v>0.4500875656742557</v>
      </c>
      <c r="F91" s="20" t="s">
        <v>42</v>
      </c>
      <c r="G91" s="20">
        <f>H121+K121</f>
        <v>257</v>
      </c>
      <c r="H91" s="15"/>
      <c r="I91" s="15"/>
      <c r="J91" s="15"/>
      <c r="K91" s="15"/>
      <c r="L91" s="15"/>
      <c r="M91" s="15"/>
    </row>
    <row r="92" spans="2:13" ht="12.75">
      <c r="B92" t="s">
        <v>60</v>
      </c>
      <c r="D92" s="16"/>
      <c r="E92" s="72">
        <f>G92/G94</f>
        <v>0.415061295971979</v>
      </c>
      <c r="F92" s="20" t="s">
        <v>43</v>
      </c>
      <c r="G92" s="20">
        <f>I121+L121</f>
        <v>237</v>
      </c>
      <c r="H92" s="15"/>
      <c r="I92" s="15"/>
      <c r="J92" s="15"/>
      <c r="K92" s="15"/>
      <c r="L92" s="15"/>
      <c r="M92" s="15"/>
    </row>
    <row r="93" spans="2:13" ht="12.75">
      <c r="B93" t="s">
        <v>34</v>
      </c>
      <c r="D93" s="16"/>
      <c r="E93" s="72">
        <f>G93/G94</f>
        <v>0.13485113835376533</v>
      </c>
      <c r="F93" s="20" t="s">
        <v>44</v>
      </c>
      <c r="G93" s="20">
        <f>J121+M121</f>
        <v>77</v>
      </c>
      <c r="H93" s="15"/>
      <c r="I93" s="15"/>
      <c r="J93" s="15"/>
      <c r="K93" s="15"/>
      <c r="L93" s="15"/>
      <c r="M93" s="15"/>
    </row>
    <row r="94" spans="2:13" ht="12.75">
      <c r="B94" t="s">
        <v>64</v>
      </c>
      <c r="D94" s="15"/>
      <c r="E94" s="72">
        <f>SUM(E91:E93)</f>
        <v>1</v>
      </c>
      <c r="F94" s="20" t="s">
        <v>4</v>
      </c>
      <c r="G94" s="20">
        <f>SUM(G91:G93)</f>
        <v>571</v>
      </c>
      <c r="H94" s="15"/>
      <c r="I94" s="15"/>
      <c r="J94" s="15"/>
      <c r="K94" s="15"/>
      <c r="L94" s="15"/>
      <c r="M94" s="15"/>
    </row>
    <row r="95" ht="12.75">
      <c r="B95" t="s">
        <v>72</v>
      </c>
    </row>
    <row r="96" spans="1:14" ht="12.75" customHeight="1">
      <c r="A96" s="99" t="s">
        <v>35</v>
      </c>
      <c r="B96" s="101" t="s">
        <v>5</v>
      </c>
      <c r="C96" s="100" t="s">
        <v>6</v>
      </c>
      <c r="D96" s="106"/>
      <c r="E96" s="107"/>
      <c r="F96" s="80" t="s">
        <v>7</v>
      </c>
      <c r="G96" s="100" t="s">
        <v>8</v>
      </c>
      <c r="H96" s="106"/>
      <c r="I96" s="106"/>
      <c r="J96" s="106"/>
      <c r="K96" s="106"/>
      <c r="L96" s="106"/>
      <c r="M96" s="107"/>
      <c r="N96" s="93" t="s">
        <v>9</v>
      </c>
    </row>
    <row r="97" spans="1:14" s="1" customFormat="1" ht="12.75">
      <c r="A97" s="99"/>
      <c r="B97" s="104"/>
      <c r="C97" s="81" t="s">
        <v>10</v>
      </c>
      <c r="D97" s="81" t="s">
        <v>11</v>
      </c>
      <c r="E97" s="82" t="s">
        <v>12</v>
      </c>
      <c r="F97" s="110" t="s">
        <v>47</v>
      </c>
      <c r="G97" s="82" t="s">
        <v>4</v>
      </c>
      <c r="H97" s="97" t="s">
        <v>146</v>
      </c>
      <c r="I97" s="98"/>
      <c r="J97" s="96"/>
      <c r="K97" s="97" t="s">
        <v>147</v>
      </c>
      <c r="L97" s="98"/>
      <c r="M97" s="96"/>
      <c r="N97" s="94"/>
    </row>
    <row r="98" spans="1:14" s="1" customFormat="1" ht="12.75">
      <c r="A98" s="99"/>
      <c r="B98" s="105"/>
      <c r="C98" s="84"/>
      <c r="D98" s="84" t="s">
        <v>15</v>
      </c>
      <c r="E98" s="85" t="s">
        <v>16</v>
      </c>
      <c r="F98" s="111"/>
      <c r="G98" s="85" t="s">
        <v>17</v>
      </c>
      <c r="H98" s="83" t="s">
        <v>18</v>
      </c>
      <c r="I98" s="57" t="s">
        <v>19</v>
      </c>
      <c r="J98" s="57" t="s">
        <v>20</v>
      </c>
      <c r="K98" s="57" t="s">
        <v>18</v>
      </c>
      <c r="L98" s="57" t="s">
        <v>19</v>
      </c>
      <c r="M98" s="57" t="s">
        <v>20</v>
      </c>
      <c r="N98" s="95"/>
    </row>
    <row r="99" spans="1:14" s="24" customFormat="1" ht="12.75">
      <c r="A99" s="30">
        <v>1</v>
      </c>
      <c r="B99" s="30" t="s">
        <v>96</v>
      </c>
      <c r="C99" s="31">
        <v>5</v>
      </c>
      <c r="D99" s="31">
        <v>5</v>
      </c>
      <c r="E99" s="31"/>
      <c r="F99" s="32">
        <v>4</v>
      </c>
      <c r="G99" s="31">
        <v>30</v>
      </c>
      <c r="H99" s="32">
        <v>15</v>
      </c>
      <c r="I99" s="32">
        <v>0</v>
      </c>
      <c r="J99" s="32">
        <v>15</v>
      </c>
      <c r="K99" s="32">
        <v>0</v>
      </c>
      <c r="L99" s="32">
        <v>0</v>
      </c>
      <c r="M99" s="32">
        <v>0</v>
      </c>
      <c r="N99" s="30"/>
    </row>
    <row r="100" spans="1:14" s="24" customFormat="1" ht="12.75">
      <c r="A100" s="30">
        <v>2</v>
      </c>
      <c r="B100" s="30" t="s">
        <v>37</v>
      </c>
      <c r="C100" s="32">
        <v>6</v>
      </c>
      <c r="D100" s="31">
        <v>6</v>
      </c>
      <c r="E100" s="32"/>
      <c r="F100" s="32">
        <v>4</v>
      </c>
      <c r="G100" s="32">
        <v>30</v>
      </c>
      <c r="H100" s="32">
        <v>0</v>
      </c>
      <c r="I100" s="32">
        <v>0</v>
      </c>
      <c r="J100" s="32">
        <v>0</v>
      </c>
      <c r="K100" s="32">
        <v>15</v>
      </c>
      <c r="L100" s="32">
        <v>15</v>
      </c>
      <c r="M100" s="32">
        <v>0</v>
      </c>
      <c r="N100" s="30"/>
    </row>
    <row r="101" spans="1:14" s="24" customFormat="1" ht="12.75">
      <c r="A101" s="21">
        <v>3</v>
      </c>
      <c r="B101" s="45" t="s">
        <v>50</v>
      </c>
      <c r="C101" s="43">
        <v>5</v>
      </c>
      <c r="D101" s="43">
        <v>5</v>
      </c>
      <c r="E101" s="43"/>
      <c r="F101" s="22">
        <v>4</v>
      </c>
      <c r="G101" s="43">
        <v>38</v>
      </c>
      <c r="H101" s="22">
        <v>10</v>
      </c>
      <c r="I101" s="22">
        <v>28</v>
      </c>
      <c r="J101" s="22">
        <v>0</v>
      </c>
      <c r="K101" s="22">
        <v>0</v>
      </c>
      <c r="L101" s="22">
        <v>0</v>
      </c>
      <c r="M101" s="22">
        <v>0</v>
      </c>
      <c r="N101" s="21"/>
    </row>
    <row r="102" spans="1:14" s="24" customFormat="1" ht="12.75">
      <c r="A102" s="21">
        <v>4</v>
      </c>
      <c r="B102" s="21" t="s">
        <v>97</v>
      </c>
      <c r="C102" s="43">
        <v>6</v>
      </c>
      <c r="D102" s="43">
        <v>6</v>
      </c>
      <c r="E102" s="43"/>
      <c r="F102" s="22">
        <v>3</v>
      </c>
      <c r="G102" s="43">
        <v>30</v>
      </c>
      <c r="H102" s="22">
        <v>0</v>
      </c>
      <c r="I102" s="22">
        <v>0</v>
      </c>
      <c r="J102" s="22">
        <v>0</v>
      </c>
      <c r="K102" s="22">
        <v>15</v>
      </c>
      <c r="L102" s="22">
        <v>15</v>
      </c>
      <c r="M102" s="22">
        <v>0</v>
      </c>
      <c r="N102" s="21"/>
    </row>
    <row r="103" spans="1:14" s="24" customFormat="1" ht="12.75">
      <c r="A103" s="21">
        <v>5</v>
      </c>
      <c r="B103" s="21" t="s">
        <v>98</v>
      </c>
      <c r="C103" s="22">
        <v>6</v>
      </c>
      <c r="D103" s="43">
        <v>6</v>
      </c>
      <c r="E103" s="22"/>
      <c r="F103" s="22">
        <v>3</v>
      </c>
      <c r="G103" s="22">
        <v>30</v>
      </c>
      <c r="H103" s="22">
        <v>0</v>
      </c>
      <c r="I103" s="22">
        <v>0</v>
      </c>
      <c r="J103" s="22">
        <v>0</v>
      </c>
      <c r="K103" s="22">
        <v>15</v>
      </c>
      <c r="L103" s="22">
        <v>15</v>
      </c>
      <c r="M103" s="22">
        <v>0</v>
      </c>
      <c r="N103" s="21"/>
    </row>
    <row r="104" spans="1:14" s="24" customFormat="1" ht="12.75">
      <c r="A104" s="21">
        <v>6</v>
      </c>
      <c r="B104" s="21" t="s">
        <v>99</v>
      </c>
      <c r="C104" s="22">
        <v>6</v>
      </c>
      <c r="D104" s="22">
        <v>6</v>
      </c>
      <c r="E104" s="22"/>
      <c r="F104" s="22">
        <v>3</v>
      </c>
      <c r="G104" s="22">
        <v>30</v>
      </c>
      <c r="H104" s="22">
        <v>0</v>
      </c>
      <c r="I104" s="22">
        <v>0</v>
      </c>
      <c r="J104" s="22">
        <v>0</v>
      </c>
      <c r="K104" s="22">
        <v>20</v>
      </c>
      <c r="L104" s="22">
        <v>10</v>
      </c>
      <c r="M104" s="22">
        <v>0</v>
      </c>
      <c r="N104" s="21"/>
    </row>
    <row r="105" spans="1:14" s="69" customFormat="1" ht="12.75">
      <c r="A105" s="66">
        <v>7</v>
      </c>
      <c r="B105" s="66" t="s">
        <v>151</v>
      </c>
      <c r="C105" s="67">
        <v>5</v>
      </c>
      <c r="D105" s="67">
        <v>5</v>
      </c>
      <c r="E105" s="67"/>
      <c r="F105" s="68">
        <v>4</v>
      </c>
      <c r="G105" s="67">
        <v>43</v>
      </c>
      <c r="H105" s="68">
        <v>23</v>
      </c>
      <c r="I105" s="68">
        <v>20</v>
      </c>
      <c r="J105" s="68">
        <v>0</v>
      </c>
      <c r="K105" s="68">
        <v>0</v>
      </c>
      <c r="L105" s="68">
        <v>0</v>
      </c>
      <c r="M105" s="68">
        <v>0</v>
      </c>
      <c r="N105" s="66"/>
    </row>
    <row r="106" spans="1:14" s="1" customFormat="1" ht="12.75">
      <c r="A106" s="3">
        <v>8</v>
      </c>
      <c r="B106" s="3" t="s">
        <v>100</v>
      </c>
      <c r="C106" s="2"/>
      <c r="D106" s="4">
        <v>5</v>
      </c>
      <c r="E106" s="2"/>
      <c r="F106" s="2">
        <v>2</v>
      </c>
      <c r="G106" s="2">
        <v>30</v>
      </c>
      <c r="H106" s="2">
        <v>15</v>
      </c>
      <c r="I106" s="2">
        <v>15</v>
      </c>
      <c r="J106" s="2">
        <v>0</v>
      </c>
      <c r="K106" s="2">
        <v>0</v>
      </c>
      <c r="L106" s="2">
        <v>0</v>
      </c>
      <c r="M106" s="2">
        <v>0</v>
      </c>
      <c r="N106" s="3"/>
    </row>
    <row r="107" spans="1:14" s="1" customFormat="1" ht="12.75">
      <c r="A107" s="3">
        <v>9</v>
      </c>
      <c r="B107" s="3" t="s">
        <v>36</v>
      </c>
      <c r="C107" s="2"/>
      <c r="D107" s="2">
        <v>5</v>
      </c>
      <c r="E107" s="2"/>
      <c r="F107" s="2">
        <v>3</v>
      </c>
      <c r="G107" s="2">
        <v>28</v>
      </c>
      <c r="H107" s="5">
        <v>10</v>
      </c>
      <c r="I107" s="5">
        <v>0</v>
      </c>
      <c r="J107" s="5">
        <v>18</v>
      </c>
      <c r="K107" s="5">
        <v>0</v>
      </c>
      <c r="L107" s="5">
        <v>0</v>
      </c>
      <c r="M107" s="5">
        <v>0</v>
      </c>
      <c r="N107" s="3"/>
    </row>
    <row r="108" spans="1:14" s="1" customFormat="1" ht="12.75">
      <c r="A108" s="3">
        <f>A107+1</f>
        <v>10</v>
      </c>
      <c r="B108" s="3" t="s">
        <v>101</v>
      </c>
      <c r="C108" s="2"/>
      <c r="D108" s="4">
        <v>6</v>
      </c>
      <c r="E108" s="2"/>
      <c r="F108" s="2">
        <v>1</v>
      </c>
      <c r="G108" s="2">
        <v>14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14</v>
      </c>
      <c r="N108" s="3"/>
    </row>
    <row r="109" spans="1:14" s="1" customFormat="1" ht="12.75">
      <c r="A109" s="3">
        <f>A108+1</f>
        <v>11</v>
      </c>
      <c r="B109" s="6" t="s">
        <v>31</v>
      </c>
      <c r="C109" s="7"/>
      <c r="D109" s="8"/>
      <c r="E109" s="7" t="s">
        <v>143</v>
      </c>
      <c r="F109" s="2">
        <v>10</v>
      </c>
      <c r="G109" s="2">
        <v>45</v>
      </c>
      <c r="H109" s="2">
        <v>0</v>
      </c>
      <c r="I109" s="2">
        <v>15</v>
      </c>
      <c r="J109" s="2">
        <v>0</v>
      </c>
      <c r="K109" s="2">
        <v>0</v>
      </c>
      <c r="L109" s="2">
        <v>30</v>
      </c>
      <c r="M109" s="2">
        <v>0</v>
      </c>
      <c r="N109" s="3" t="s">
        <v>165</v>
      </c>
    </row>
    <row r="110" spans="1:14" s="1" customFormat="1" ht="12.75">
      <c r="A110" s="3">
        <f>A109+1</f>
        <v>12</v>
      </c>
      <c r="B110" s="6" t="s">
        <v>102</v>
      </c>
      <c r="C110" s="7"/>
      <c r="D110" s="8">
        <v>6</v>
      </c>
      <c r="E110" s="7"/>
      <c r="F110" s="2">
        <v>2</v>
      </c>
      <c r="G110" s="2">
        <v>28</v>
      </c>
      <c r="H110" s="2">
        <v>0</v>
      </c>
      <c r="I110" s="2">
        <v>0</v>
      </c>
      <c r="J110" s="2">
        <v>0</v>
      </c>
      <c r="K110" s="2">
        <v>14</v>
      </c>
      <c r="L110" s="2">
        <v>14</v>
      </c>
      <c r="M110" s="2">
        <v>0</v>
      </c>
      <c r="N110" s="3"/>
    </row>
    <row r="111" spans="1:14" s="1" customFormat="1" ht="12.75">
      <c r="A111" s="3"/>
      <c r="B111" s="3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</row>
    <row r="112" spans="1:14" s="1" customFormat="1" ht="12.75">
      <c r="A112" s="3"/>
      <c r="B112" s="47" t="s">
        <v>54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</row>
    <row r="113" spans="1:14" s="1" customFormat="1" ht="12.75">
      <c r="A113" s="3">
        <v>13</v>
      </c>
      <c r="B113" s="3" t="s">
        <v>103</v>
      </c>
      <c r="C113" s="2">
        <v>5</v>
      </c>
      <c r="D113" s="2">
        <v>5</v>
      </c>
      <c r="E113" s="2"/>
      <c r="F113" s="2">
        <v>5</v>
      </c>
      <c r="G113" s="2">
        <v>60</v>
      </c>
      <c r="H113" s="2">
        <v>15</v>
      </c>
      <c r="I113" s="2">
        <v>45</v>
      </c>
      <c r="J113" s="2">
        <v>0</v>
      </c>
      <c r="K113" s="2">
        <v>0</v>
      </c>
      <c r="L113" s="2">
        <v>0</v>
      </c>
      <c r="M113" s="2">
        <v>0</v>
      </c>
      <c r="N113" s="3"/>
    </row>
    <row r="114" spans="1:14" s="1" customFormat="1" ht="12.75">
      <c r="A114" s="3">
        <v>14</v>
      </c>
      <c r="B114" s="3" t="s">
        <v>104</v>
      </c>
      <c r="C114" s="2"/>
      <c r="D114" s="2">
        <v>5</v>
      </c>
      <c r="E114" s="2"/>
      <c r="F114" s="2">
        <v>2</v>
      </c>
      <c r="G114" s="2">
        <v>15</v>
      </c>
      <c r="H114" s="2">
        <v>15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3"/>
    </row>
    <row r="115" spans="1:14" s="1" customFormat="1" ht="12.75">
      <c r="A115" s="3">
        <v>15</v>
      </c>
      <c r="B115" s="3" t="s">
        <v>105</v>
      </c>
      <c r="C115" s="2"/>
      <c r="D115" s="2">
        <v>5</v>
      </c>
      <c r="E115" s="2"/>
      <c r="F115" s="2">
        <v>1</v>
      </c>
      <c r="G115" s="2">
        <v>15</v>
      </c>
      <c r="H115" s="2">
        <v>15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3"/>
    </row>
    <row r="116" spans="1:14" s="1" customFormat="1" ht="12.75">
      <c r="A116" s="3">
        <v>16</v>
      </c>
      <c r="B116" s="3" t="s">
        <v>106</v>
      </c>
      <c r="C116" s="2"/>
      <c r="D116" s="2">
        <v>5</v>
      </c>
      <c r="E116" s="2"/>
      <c r="F116" s="2">
        <v>3</v>
      </c>
      <c r="G116" s="2">
        <v>30</v>
      </c>
      <c r="H116" s="2">
        <v>15</v>
      </c>
      <c r="I116" s="2">
        <v>0</v>
      </c>
      <c r="J116" s="2">
        <v>15</v>
      </c>
      <c r="K116" s="2">
        <v>0</v>
      </c>
      <c r="L116" s="2">
        <v>0</v>
      </c>
      <c r="M116" s="2">
        <v>0</v>
      </c>
      <c r="N116" s="3"/>
    </row>
    <row r="117" spans="1:14" s="1" customFormat="1" ht="12.75">
      <c r="A117" s="3">
        <v>17</v>
      </c>
      <c r="B117" s="3" t="s">
        <v>133</v>
      </c>
      <c r="C117" s="2"/>
      <c r="D117" s="2">
        <v>6</v>
      </c>
      <c r="E117" s="2"/>
      <c r="F117" s="2">
        <v>2</v>
      </c>
      <c r="G117" s="2">
        <v>15</v>
      </c>
      <c r="H117" s="2">
        <v>0</v>
      </c>
      <c r="I117" s="2">
        <v>0</v>
      </c>
      <c r="J117" s="2">
        <v>0</v>
      </c>
      <c r="K117" s="2">
        <v>0</v>
      </c>
      <c r="L117" s="2">
        <v>15</v>
      </c>
      <c r="M117" s="2">
        <v>0</v>
      </c>
      <c r="N117" s="3"/>
    </row>
    <row r="118" spans="1:14" s="1" customFormat="1" ht="12.75">
      <c r="A118" s="3">
        <v>18</v>
      </c>
      <c r="B118" s="3" t="s">
        <v>107</v>
      </c>
      <c r="C118" s="2"/>
      <c r="D118" s="2">
        <v>6</v>
      </c>
      <c r="E118" s="2"/>
      <c r="F118" s="2">
        <v>1</v>
      </c>
      <c r="G118" s="2">
        <v>15</v>
      </c>
      <c r="H118" s="2">
        <v>0</v>
      </c>
      <c r="I118" s="2">
        <v>0</v>
      </c>
      <c r="J118" s="2">
        <v>0</v>
      </c>
      <c r="K118" s="2">
        <v>15</v>
      </c>
      <c r="L118" s="2">
        <v>0</v>
      </c>
      <c r="M118" s="2">
        <v>0</v>
      </c>
      <c r="N118" s="3"/>
    </row>
    <row r="119" spans="1:14" s="1" customFormat="1" ht="12.75">
      <c r="A119" s="3">
        <v>19</v>
      </c>
      <c r="B119" s="3" t="s">
        <v>108</v>
      </c>
      <c r="C119" s="2"/>
      <c r="D119" s="2">
        <v>6</v>
      </c>
      <c r="E119" s="2"/>
      <c r="F119" s="2">
        <v>2</v>
      </c>
      <c r="G119" s="2">
        <v>30</v>
      </c>
      <c r="H119" s="2">
        <v>0</v>
      </c>
      <c r="I119" s="2">
        <v>0</v>
      </c>
      <c r="J119" s="2">
        <v>0</v>
      </c>
      <c r="K119" s="2">
        <v>15</v>
      </c>
      <c r="L119" s="2">
        <v>0</v>
      </c>
      <c r="M119" s="2">
        <v>15</v>
      </c>
      <c r="N119" s="3"/>
    </row>
    <row r="120" spans="1:14" s="1" customFormat="1" ht="12.75">
      <c r="A120" s="3">
        <v>20</v>
      </c>
      <c r="B120" s="3" t="s">
        <v>109</v>
      </c>
      <c r="C120" s="2"/>
      <c r="D120" s="2">
        <v>6</v>
      </c>
      <c r="E120" s="2"/>
      <c r="F120" s="2">
        <v>1</v>
      </c>
      <c r="G120" s="2">
        <v>15</v>
      </c>
      <c r="H120" s="2">
        <v>0</v>
      </c>
      <c r="I120" s="2">
        <v>0</v>
      </c>
      <c r="J120" s="2">
        <v>0</v>
      </c>
      <c r="K120" s="2">
        <v>15</v>
      </c>
      <c r="L120" s="2">
        <v>0</v>
      </c>
      <c r="M120" s="2">
        <v>0</v>
      </c>
      <c r="N120" s="3"/>
    </row>
    <row r="121" spans="1:14" s="13" customFormat="1" ht="12.75">
      <c r="A121" s="11"/>
      <c r="B121" s="11" t="s">
        <v>28</v>
      </c>
      <c r="C121" s="12">
        <f>COUNT(C99:C120)</f>
        <v>8</v>
      </c>
      <c r="D121" s="11"/>
      <c r="E121" s="11"/>
      <c r="F121" s="12">
        <f aca="true" t="shared" si="14" ref="F121:M121">SUM(F99:F120)</f>
        <v>60</v>
      </c>
      <c r="G121" s="12">
        <f t="shared" si="14"/>
        <v>571</v>
      </c>
      <c r="H121" s="12">
        <f t="shared" si="14"/>
        <v>133</v>
      </c>
      <c r="I121" s="12">
        <f t="shared" si="14"/>
        <v>123</v>
      </c>
      <c r="J121" s="12">
        <f t="shared" si="14"/>
        <v>48</v>
      </c>
      <c r="K121" s="12">
        <f t="shared" si="14"/>
        <v>124</v>
      </c>
      <c r="L121" s="12">
        <f t="shared" si="14"/>
        <v>114</v>
      </c>
      <c r="M121" s="12">
        <f t="shared" si="14"/>
        <v>29</v>
      </c>
      <c r="N121" s="11"/>
    </row>
    <row r="122" spans="2:14" s="15" customFormat="1" ht="12.75">
      <c r="B122" s="15" t="s">
        <v>49</v>
      </c>
      <c r="H122" s="109">
        <f>SUM(H121:J121)</f>
        <v>304</v>
      </c>
      <c r="I122" s="109"/>
      <c r="J122" s="109"/>
      <c r="K122" s="109">
        <f>SUM(K121:M121)</f>
        <v>267</v>
      </c>
      <c r="L122" s="109"/>
      <c r="M122" s="109"/>
      <c r="N122" s="14"/>
    </row>
    <row r="123" spans="2:14" s="15" customFormat="1" ht="12.75">
      <c r="B123" s="76" t="s">
        <v>47</v>
      </c>
      <c r="C123" s="19"/>
      <c r="D123" s="19"/>
      <c r="E123" s="19"/>
      <c r="F123" s="76">
        <f>SUM(F99:F120)</f>
        <v>60</v>
      </c>
      <c r="G123" s="77" t="s">
        <v>157</v>
      </c>
      <c r="H123" s="77" t="s">
        <v>158</v>
      </c>
      <c r="I123" s="52"/>
      <c r="J123" s="52"/>
      <c r="K123" s="52"/>
      <c r="L123" s="52"/>
      <c r="M123" s="52"/>
      <c r="N123" s="14"/>
    </row>
    <row r="124" spans="2:14" s="15" customFormat="1" ht="12.75">
      <c r="B124" s="78" t="s">
        <v>55</v>
      </c>
      <c r="C124" s="19"/>
      <c r="D124" s="19"/>
      <c r="E124" s="19"/>
      <c r="F124" s="79">
        <f>SUM(F99:F110)</f>
        <v>43</v>
      </c>
      <c r="G124" s="77">
        <f>+F99+F101+SUM(F105:F107)+F109-10</f>
        <v>17</v>
      </c>
      <c r="H124" s="77">
        <f>F124-G124</f>
        <v>26</v>
      </c>
      <c r="I124" s="52"/>
      <c r="J124" s="52"/>
      <c r="K124" s="52"/>
      <c r="L124" s="52"/>
      <c r="M124" s="52"/>
      <c r="N124" s="14"/>
    </row>
    <row r="125" spans="2:14" s="15" customFormat="1" ht="12.75">
      <c r="B125" s="78" t="s">
        <v>156</v>
      </c>
      <c r="C125" s="19"/>
      <c r="D125" s="19"/>
      <c r="E125" s="19"/>
      <c r="F125" s="79">
        <f>SUM(F113:F120)</f>
        <v>17</v>
      </c>
      <c r="G125" s="77">
        <f>+SUM(F113:F116)</f>
        <v>11</v>
      </c>
      <c r="H125" s="77">
        <f>F125-G125</f>
        <v>6</v>
      </c>
      <c r="I125" s="52"/>
      <c r="J125" s="52"/>
      <c r="K125" s="52"/>
      <c r="L125" s="52"/>
      <c r="M125" s="52"/>
      <c r="N125" s="14"/>
    </row>
    <row r="126" spans="7:14" s="15" customFormat="1" ht="12.75">
      <c r="G126" s="76">
        <f>SUM(G124:G125)</f>
        <v>28</v>
      </c>
      <c r="H126" s="76">
        <f>SUM(H124:H125)</f>
        <v>32</v>
      </c>
      <c r="I126" s="52"/>
      <c r="J126" s="52"/>
      <c r="K126" s="52"/>
      <c r="L126" s="52"/>
      <c r="M126" s="52"/>
      <c r="N126" s="14"/>
    </row>
    <row r="128" spans="2:5" ht="12.75">
      <c r="B128" s="102" t="s">
        <v>67</v>
      </c>
      <c r="C128" s="103"/>
      <c r="D128" s="103"/>
      <c r="E128" s="103"/>
    </row>
    <row r="129" spans="2:13" ht="12.75">
      <c r="B129" s="40" t="s">
        <v>51</v>
      </c>
      <c r="C129" s="40"/>
      <c r="D129" s="40"/>
      <c r="E129" s="40"/>
      <c r="F129" s="40">
        <f>SUM(F99:F100)</f>
        <v>8</v>
      </c>
      <c r="G129" s="40">
        <f>SUM(G99:G100)</f>
        <v>60</v>
      </c>
      <c r="H129" s="40">
        <f aca="true" t="shared" si="15" ref="H129:M129">SUM(H99:H100)</f>
        <v>15</v>
      </c>
      <c r="I129" s="40">
        <f t="shared" si="15"/>
        <v>0</v>
      </c>
      <c r="J129" s="40">
        <f t="shared" si="15"/>
        <v>15</v>
      </c>
      <c r="K129" s="40">
        <f t="shared" si="15"/>
        <v>15</v>
      </c>
      <c r="L129" s="40">
        <f t="shared" si="15"/>
        <v>15</v>
      </c>
      <c r="M129" s="40">
        <f t="shared" si="15"/>
        <v>0</v>
      </c>
    </row>
    <row r="130" spans="2:13" s="25" customFormat="1" ht="12.75">
      <c r="B130" s="25" t="s">
        <v>52</v>
      </c>
      <c r="F130" s="25">
        <f>SUM(F101:F105)</f>
        <v>17</v>
      </c>
      <c r="G130" s="25">
        <f aca="true" t="shared" si="16" ref="G130:M130">SUM(G101:G105)</f>
        <v>171</v>
      </c>
      <c r="H130" s="25">
        <f t="shared" si="16"/>
        <v>33</v>
      </c>
      <c r="I130" s="25">
        <f t="shared" si="16"/>
        <v>48</v>
      </c>
      <c r="J130" s="25">
        <f t="shared" si="16"/>
        <v>0</v>
      </c>
      <c r="K130" s="25">
        <f t="shared" si="16"/>
        <v>50</v>
      </c>
      <c r="L130" s="25">
        <f t="shared" si="16"/>
        <v>40</v>
      </c>
      <c r="M130" s="25">
        <f t="shared" si="16"/>
        <v>0</v>
      </c>
    </row>
    <row r="131" spans="2:13" ht="12.75">
      <c r="B131" s="46" t="s">
        <v>53</v>
      </c>
      <c r="F131">
        <f aca="true" t="shared" si="17" ref="F131:M131">SUM(F128:F130)</f>
        <v>25</v>
      </c>
      <c r="G131">
        <f t="shared" si="17"/>
        <v>231</v>
      </c>
      <c r="H131">
        <f t="shared" si="17"/>
        <v>48</v>
      </c>
      <c r="I131">
        <f t="shared" si="17"/>
        <v>48</v>
      </c>
      <c r="J131">
        <f t="shared" si="17"/>
        <v>15</v>
      </c>
      <c r="K131">
        <f t="shared" si="17"/>
        <v>65</v>
      </c>
      <c r="L131">
        <f t="shared" si="17"/>
        <v>55</v>
      </c>
      <c r="M131">
        <f t="shared" si="17"/>
        <v>0</v>
      </c>
    </row>
    <row r="135" spans="2:6" ht="12.75">
      <c r="B135" s="50" t="s">
        <v>67</v>
      </c>
      <c r="C135" s="51"/>
      <c r="D135" s="51" t="s">
        <v>137</v>
      </c>
      <c r="E135" s="46" t="s">
        <v>136</v>
      </c>
      <c r="F135" s="46"/>
    </row>
    <row r="136" spans="2:13" s="40" customFormat="1" ht="12.75">
      <c r="B136" s="40" t="s">
        <v>51</v>
      </c>
      <c r="D136" s="40">
        <v>360</v>
      </c>
      <c r="E136" s="40">
        <v>48</v>
      </c>
      <c r="F136" s="40">
        <f aca="true" t="shared" si="18" ref="F136:M137">+F33+F83+F129</f>
        <v>77</v>
      </c>
      <c r="G136" s="40">
        <f t="shared" si="18"/>
        <v>506</v>
      </c>
      <c r="H136" s="40">
        <f t="shared" si="18"/>
        <v>135</v>
      </c>
      <c r="I136" s="40">
        <f t="shared" si="18"/>
        <v>103</v>
      </c>
      <c r="J136" s="40">
        <f t="shared" si="18"/>
        <v>30</v>
      </c>
      <c r="K136" s="40">
        <f t="shared" si="18"/>
        <v>103</v>
      </c>
      <c r="L136" s="40">
        <f t="shared" si="18"/>
        <v>135</v>
      </c>
      <c r="M136" s="40">
        <f t="shared" si="18"/>
        <v>0</v>
      </c>
    </row>
    <row r="137" spans="2:13" s="25" customFormat="1" ht="12.75">
      <c r="B137" s="25" t="s">
        <v>52</v>
      </c>
      <c r="D137" s="25">
        <v>180</v>
      </c>
      <c r="E137" s="25">
        <v>24</v>
      </c>
      <c r="F137" s="25">
        <f t="shared" si="18"/>
        <v>25</v>
      </c>
      <c r="G137" s="25">
        <f t="shared" si="18"/>
        <v>231</v>
      </c>
      <c r="H137" s="25">
        <f t="shared" si="18"/>
        <v>33</v>
      </c>
      <c r="I137" s="25">
        <f t="shared" si="18"/>
        <v>48</v>
      </c>
      <c r="J137" s="25">
        <f t="shared" si="18"/>
        <v>0</v>
      </c>
      <c r="K137" s="25">
        <f t="shared" si="18"/>
        <v>110</v>
      </c>
      <c r="L137" s="25">
        <f t="shared" si="18"/>
        <v>40</v>
      </c>
      <c r="M137" s="25">
        <f t="shared" si="18"/>
        <v>0</v>
      </c>
    </row>
    <row r="138" spans="2:13" s="41" customFormat="1" ht="12.75">
      <c r="B138" s="41" t="s">
        <v>130</v>
      </c>
      <c r="D138" s="41">
        <v>60</v>
      </c>
      <c r="E138" s="41">
        <v>3</v>
      </c>
      <c r="F138" s="41">
        <f>+SUM(F35:F35)</f>
        <v>8</v>
      </c>
      <c r="G138" s="41">
        <f>+SUM(G35:G35)</f>
        <v>60</v>
      </c>
      <c r="H138" s="41">
        <f aca="true" t="shared" si="19" ref="H138:M138">+SUM(H35:H35)</f>
        <v>30</v>
      </c>
      <c r="I138" s="41">
        <f t="shared" si="19"/>
        <v>0</v>
      </c>
      <c r="J138" s="41">
        <f t="shared" si="19"/>
        <v>0</v>
      </c>
      <c r="K138" s="41">
        <f t="shared" si="19"/>
        <v>30</v>
      </c>
      <c r="L138" s="41">
        <f t="shared" si="19"/>
        <v>0</v>
      </c>
      <c r="M138" s="41">
        <f t="shared" si="19"/>
        <v>0</v>
      </c>
    </row>
    <row r="139" spans="2:13" s="41" customFormat="1" ht="12.75">
      <c r="B139" s="41" t="s">
        <v>24</v>
      </c>
      <c r="D139" s="41">
        <v>30</v>
      </c>
      <c r="E139" s="41">
        <v>2</v>
      </c>
      <c r="F139" s="41">
        <f>SUM(F36:F36)</f>
        <v>2</v>
      </c>
      <c r="G139" s="41">
        <f>SUM(G36:G36)</f>
        <v>30</v>
      </c>
      <c r="H139" s="41">
        <f aca="true" t="shared" si="20" ref="H139:M139">SUM(H36:H36)</f>
        <v>0</v>
      </c>
      <c r="I139" s="41">
        <f t="shared" si="20"/>
        <v>0</v>
      </c>
      <c r="J139" s="41">
        <f t="shared" si="20"/>
        <v>30</v>
      </c>
      <c r="K139" s="41">
        <f t="shared" si="20"/>
        <v>0</v>
      </c>
      <c r="L139" s="41">
        <f t="shared" si="20"/>
        <v>0</v>
      </c>
      <c r="M139" s="41">
        <f t="shared" si="20"/>
        <v>0</v>
      </c>
    </row>
    <row r="140" spans="2:13" s="41" customFormat="1" ht="12.75">
      <c r="B140" s="41" t="s">
        <v>32</v>
      </c>
      <c r="D140" s="41">
        <v>0</v>
      </c>
      <c r="E140" s="41">
        <v>0</v>
      </c>
      <c r="F140" s="41">
        <v>1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</row>
    <row r="141" spans="2:13" s="41" customFormat="1" ht="12.75">
      <c r="B141" s="41" t="s">
        <v>135</v>
      </c>
      <c r="D141" s="41">
        <v>120</v>
      </c>
      <c r="E141" s="41">
        <v>5</v>
      </c>
      <c r="F141" s="41">
        <f aca="true" t="shared" si="21" ref="F141:M142">+F37+F86</f>
        <v>7</v>
      </c>
      <c r="G141" s="41">
        <f t="shared" si="21"/>
        <v>240</v>
      </c>
      <c r="H141" s="41">
        <f t="shared" si="21"/>
        <v>0</v>
      </c>
      <c r="I141" s="41">
        <f t="shared" si="21"/>
        <v>120</v>
      </c>
      <c r="J141" s="41">
        <f t="shared" si="21"/>
        <v>0</v>
      </c>
      <c r="K141" s="41">
        <f t="shared" si="21"/>
        <v>0</v>
      </c>
      <c r="L141" s="41">
        <f t="shared" si="21"/>
        <v>120</v>
      </c>
      <c r="M141" s="41">
        <f t="shared" si="21"/>
        <v>0</v>
      </c>
    </row>
    <row r="142" spans="2:13" ht="12.75">
      <c r="B142" s="41" t="s">
        <v>134</v>
      </c>
      <c r="D142" s="41">
        <v>60</v>
      </c>
      <c r="E142" s="41">
        <v>0</v>
      </c>
      <c r="F142" s="41">
        <f t="shared" si="21"/>
        <v>0</v>
      </c>
      <c r="G142" s="41">
        <f t="shared" si="21"/>
        <v>75</v>
      </c>
      <c r="H142" s="41">
        <f t="shared" si="21"/>
        <v>0</v>
      </c>
      <c r="I142" s="41">
        <f t="shared" si="21"/>
        <v>45</v>
      </c>
      <c r="J142" s="41">
        <f t="shared" si="21"/>
        <v>0</v>
      </c>
      <c r="K142" s="41">
        <f t="shared" si="21"/>
        <v>0</v>
      </c>
      <c r="L142" s="41">
        <f t="shared" si="21"/>
        <v>30</v>
      </c>
      <c r="M142" s="41">
        <f t="shared" si="21"/>
        <v>0</v>
      </c>
    </row>
    <row r="143" spans="2:13" ht="12.75">
      <c r="B143" s="52" t="s">
        <v>53</v>
      </c>
      <c r="D143" s="15">
        <f>+SUM(D136:D142)</f>
        <v>810</v>
      </c>
      <c r="E143" s="15">
        <f>+SUM(E136:E142)</f>
        <v>82</v>
      </c>
      <c r="F143" s="15">
        <f>+SUM(F136:F142)</f>
        <v>120</v>
      </c>
      <c r="G143" s="15">
        <f>+SUM(G136:G142)</f>
        <v>1142</v>
      </c>
      <c r="H143" s="15">
        <f aca="true" t="shared" si="22" ref="H143:M143">+SUM(H136:H142)</f>
        <v>198</v>
      </c>
      <c r="I143" s="15">
        <f t="shared" si="22"/>
        <v>316</v>
      </c>
      <c r="J143" s="15">
        <f t="shared" si="22"/>
        <v>60</v>
      </c>
      <c r="K143" s="15">
        <f t="shared" si="22"/>
        <v>243</v>
      </c>
      <c r="L143" s="15">
        <f t="shared" si="22"/>
        <v>325</v>
      </c>
      <c r="M143" s="15">
        <f t="shared" si="22"/>
        <v>0</v>
      </c>
    </row>
    <row r="145" spans="2:8" ht="12.75">
      <c r="B145" s="52" t="s">
        <v>127</v>
      </c>
      <c r="C145" s="15"/>
      <c r="D145" s="15"/>
      <c r="E145" s="15"/>
      <c r="F145" s="15"/>
      <c r="G145" s="15"/>
      <c r="H145" s="15"/>
    </row>
    <row r="146" spans="2:8" ht="12.75">
      <c r="B146" s="15"/>
      <c r="C146" s="52" t="s">
        <v>53</v>
      </c>
      <c r="D146" s="52" t="s">
        <v>45</v>
      </c>
      <c r="E146" s="52" t="s">
        <v>55</v>
      </c>
      <c r="F146" s="52" t="s">
        <v>45</v>
      </c>
      <c r="G146" s="52" t="s">
        <v>59</v>
      </c>
      <c r="H146" s="52" t="s">
        <v>45</v>
      </c>
    </row>
    <row r="147" spans="2:8" ht="12.75">
      <c r="B147" s="52" t="s">
        <v>56</v>
      </c>
      <c r="C147" s="15">
        <f>+E147+G147</f>
        <v>768</v>
      </c>
      <c r="D147" s="73">
        <f>+C147/C$150</f>
        <v>0.42454394693200664</v>
      </c>
      <c r="E147" s="15">
        <f>SUM(H13:H25)+SUM(K13:K25)+SUM(H55:H65)+SUM(K55:K65)+SUM(H99:H110)+SUM(K99:K110)</f>
        <v>513</v>
      </c>
      <c r="F147" s="73">
        <f>+E147/E$150</f>
        <v>0.37748344370860926</v>
      </c>
      <c r="G147" s="74">
        <f>SUM(H68:H75)+SUM(K68:K75)+SUM(H113:H120)+SUM(K113:K120)</f>
        <v>255</v>
      </c>
      <c r="H147" s="73">
        <f>+G147/G$150</f>
        <v>0.5666666666666667</v>
      </c>
    </row>
    <row r="148" spans="2:8" ht="12.75">
      <c r="B148" s="52" t="s">
        <v>57</v>
      </c>
      <c r="C148" s="15">
        <f>+E148+G148</f>
        <v>905</v>
      </c>
      <c r="D148" s="73">
        <f>+C148/C$150</f>
        <v>0.5002763957987839</v>
      </c>
      <c r="E148" s="15">
        <f>SUM(I13:I25)+SUM(L13:L25)+SUM(I55:I65)+SUM(L55:L65)+SUM(I99:I110)+SUM(L99:L110)</f>
        <v>740</v>
      </c>
      <c r="F148" s="73">
        <f>+E148/E$150</f>
        <v>0.5445180279617365</v>
      </c>
      <c r="G148" s="74">
        <f>SUM(I68:I75)+SUM(L68:L75)+SUM(I113:I120)+SUM(L113:L120)</f>
        <v>165</v>
      </c>
      <c r="H148" s="73">
        <f>+G148/G$150</f>
        <v>0.36666666666666664</v>
      </c>
    </row>
    <row r="149" spans="2:8" ht="12.75">
      <c r="B149" s="52" t="s">
        <v>58</v>
      </c>
      <c r="C149" s="15">
        <f>+E149+G149</f>
        <v>136</v>
      </c>
      <c r="D149" s="73">
        <f>+C149/C$150</f>
        <v>0.07517965726920951</v>
      </c>
      <c r="E149" s="15">
        <f>SUM(J13:J25)+SUM(M13:M25)+SUM(J55:J65)+SUM(M55:M65)+SUM(J99:J110)+SUM(M99:M110)</f>
        <v>106</v>
      </c>
      <c r="F149" s="73">
        <f>+E149/E$150</f>
        <v>0.07799852832965416</v>
      </c>
      <c r="G149" s="74">
        <f>SUM(J68:J75)+SUM(M68:M75)+SUM(J113:J120)+SUM(M113:M120)</f>
        <v>30</v>
      </c>
      <c r="H149" s="73">
        <f>+G149/G$150</f>
        <v>0.06666666666666667</v>
      </c>
    </row>
    <row r="150" spans="2:8" ht="12.75">
      <c r="B150" s="52" t="s">
        <v>53</v>
      </c>
      <c r="C150" s="15">
        <f>+E150+G150</f>
        <v>1809</v>
      </c>
      <c r="D150" s="73">
        <f>+C150/C$150</f>
        <v>1</v>
      </c>
      <c r="E150" s="15">
        <f>SUM(E147:E149)</f>
        <v>1359</v>
      </c>
      <c r="F150" s="73">
        <f>+E150/E$150</f>
        <v>1</v>
      </c>
      <c r="G150" s="74">
        <f>+SUM(G147:G149)</f>
        <v>450</v>
      </c>
      <c r="H150" s="73">
        <f>+G150/G$150</f>
        <v>1</v>
      </c>
    </row>
  </sheetData>
  <sheetProtection/>
  <mergeCells count="34">
    <mergeCell ref="H122:J122"/>
    <mergeCell ref="K122:M122"/>
    <mergeCell ref="B128:E128"/>
    <mergeCell ref="B82:E82"/>
    <mergeCell ref="N96:N98"/>
    <mergeCell ref="F97:F98"/>
    <mergeCell ref="H97:J97"/>
    <mergeCell ref="K97:M97"/>
    <mergeCell ref="A96:A98"/>
    <mergeCell ref="B96:B98"/>
    <mergeCell ref="C96:E96"/>
    <mergeCell ref="G96:M96"/>
    <mergeCell ref="J77:L77"/>
    <mergeCell ref="H27:J27"/>
    <mergeCell ref="K27:M27"/>
    <mergeCell ref="G52:M52"/>
    <mergeCell ref="A52:A54"/>
    <mergeCell ref="G77:I77"/>
    <mergeCell ref="N52:N54"/>
    <mergeCell ref="F53:F54"/>
    <mergeCell ref="H53:J53"/>
    <mergeCell ref="K53:M53"/>
    <mergeCell ref="B31:E31"/>
    <mergeCell ref="B32:E32"/>
    <mergeCell ref="B52:B54"/>
    <mergeCell ref="C52:E52"/>
    <mergeCell ref="N10:N12"/>
    <mergeCell ref="F11:F12"/>
    <mergeCell ref="H11:J11"/>
    <mergeCell ref="K11:M11"/>
    <mergeCell ref="A10:A12"/>
    <mergeCell ref="B10:B12"/>
    <mergeCell ref="C10:E10"/>
    <mergeCell ref="G10:M1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89" customFormat="1" ht="15.75">
      <c r="A1" s="89" t="s">
        <v>168</v>
      </c>
    </row>
    <row r="4" spans="2:11" ht="12.75">
      <c r="B4" s="15" t="s">
        <v>0</v>
      </c>
      <c r="D4" s="15"/>
      <c r="E4" s="20" t="s">
        <v>40</v>
      </c>
      <c r="F4" s="20" t="s">
        <v>1</v>
      </c>
      <c r="G4" s="20"/>
      <c r="H4" s="15"/>
      <c r="I4" s="15"/>
      <c r="J4" s="15"/>
      <c r="K4" s="15"/>
    </row>
    <row r="5" spans="2:11" ht="12.75">
      <c r="B5" t="s">
        <v>2</v>
      </c>
      <c r="D5" s="15"/>
      <c r="E5" s="72">
        <f>G5/G8</f>
        <v>0.4028268551236749</v>
      </c>
      <c r="F5" s="20" t="s">
        <v>42</v>
      </c>
      <c r="G5" s="20">
        <f>H26+K26</f>
        <v>228</v>
      </c>
      <c r="H5" s="15"/>
      <c r="I5" s="15"/>
      <c r="J5" s="15"/>
      <c r="K5" s="15"/>
    </row>
    <row r="6" spans="2:11" ht="12.75">
      <c r="B6" t="s">
        <v>60</v>
      </c>
      <c r="D6" s="15"/>
      <c r="E6" s="72">
        <f>G6/G8</f>
        <v>0.5441696113074205</v>
      </c>
      <c r="F6" s="20" t="s">
        <v>43</v>
      </c>
      <c r="G6" s="20">
        <f>I26+L26</f>
        <v>308</v>
      </c>
      <c r="H6" s="15"/>
      <c r="I6" s="15"/>
      <c r="J6" s="15"/>
      <c r="K6" s="15"/>
    </row>
    <row r="7" spans="2:11" ht="12.75">
      <c r="B7" t="s">
        <v>3</v>
      </c>
      <c r="D7" s="15"/>
      <c r="E7" s="72">
        <f>G7/G8</f>
        <v>0.053003533568904596</v>
      </c>
      <c r="F7" s="20" t="s">
        <v>44</v>
      </c>
      <c r="G7" s="20">
        <f>J26+M26</f>
        <v>30</v>
      </c>
      <c r="H7" s="15"/>
      <c r="I7" s="15"/>
      <c r="J7" s="15"/>
      <c r="K7" s="15"/>
    </row>
    <row r="8" spans="2:11" ht="12.75">
      <c r="B8" t="s">
        <v>64</v>
      </c>
      <c r="D8" s="15"/>
      <c r="E8" s="72">
        <f>SUM(E5:E7)</f>
        <v>1</v>
      </c>
      <c r="F8" s="20" t="s">
        <v>4</v>
      </c>
      <c r="G8" s="20">
        <f>SUM(G5:G7)</f>
        <v>566</v>
      </c>
      <c r="H8" s="15"/>
      <c r="I8" s="15"/>
      <c r="J8" s="15"/>
      <c r="K8" s="15"/>
    </row>
    <row r="9" spans="2:11" ht="12.75">
      <c r="B9" t="s">
        <v>138</v>
      </c>
      <c r="D9" s="15"/>
      <c r="E9" s="15"/>
      <c r="F9" s="15"/>
      <c r="G9" s="15"/>
      <c r="H9" s="15"/>
      <c r="I9" s="15"/>
      <c r="J9" s="15"/>
      <c r="K9" s="15"/>
    </row>
    <row r="10" spans="1:14" ht="12.75" customHeight="1">
      <c r="A10" s="99" t="s">
        <v>35</v>
      </c>
      <c r="B10" s="99" t="s">
        <v>5</v>
      </c>
      <c r="C10" s="101" t="s">
        <v>6</v>
      </c>
      <c r="D10" s="101"/>
      <c r="E10" s="101"/>
      <c r="F10" s="80" t="s">
        <v>7</v>
      </c>
      <c r="G10" s="101" t="s">
        <v>8</v>
      </c>
      <c r="H10" s="99"/>
      <c r="I10" s="99"/>
      <c r="J10" s="99"/>
      <c r="K10" s="99"/>
      <c r="L10" s="99"/>
      <c r="M10" s="99"/>
      <c r="N10" s="93" t="s">
        <v>9</v>
      </c>
    </row>
    <row r="11" spans="1:14" s="1" customFormat="1" ht="12.75">
      <c r="A11" s="99"/>
      <c r="B11" s="100"/>
      <c r="C11" s="81" t="s">
        <v>10</v>
      </c>
      <c r="D11" s="81" t="s">
        <v>11</v>
      </c>
      <c r="E11" s="82" t="s">
        <v>12</v>
      </c>
      <c r="F11" s="96" t="s">
        <v>47</v>
      </c>
      <c r="G11" s="82" t="s">
        <v>4</v>
      </c>
      <c r="H11" s="97" t="s">
        <v>13</v>
      </c>
      <c r="I11" s="98"/>
      <c r="J11" s="96"/>
      <c r="K11" s="97" t="s">
        <v>14</v>
      </c>
      <c r="L11" s="98"/>
      <c r="M11" s="96"/>
      <c r="N11" s="94"/>
    </row>
    <row r="12" spans="1:14" s="1" customFormat="1" ht="12.75">
      <c r="A12" s="99"/>
      <c r="B12" s="100"/>
      <c r="C12" s="84"/>
      <c r="D12" s="84" t="s">
        <v>15</v>
      </c>
      <c r="E12" s="85" t="s">
        <v>16</v>
      </c>
      <c r="F12" s="96"/>
      <c r="G12" s="85" t="s">
        <v>17</v>
      </c>
      <c r="H12" s="83" t="s">
        <v>18</v>
      </c>
      <c r="I12" s="57" t="s">
        <v>19</v>
      </c>
      <c r="J12" s="57" t="s">
        <v>20</v>
      </c>
      <c r="K12" s="57" t="s">
        <v>18</v>
      </c>
      <c r="L12" s="57" t="s">
        <v>19</v>
      </c>
      <c r="M12" s="57" t="s">
        <v>20</v>
      </c>
      <c r="N12" s="95"/>
    </row>
    <row r="13" spans="1:14" s="33" customFormat="1" ht="12.75">
      <c r="A13" s="30">
        <v>1</v>
      </c>
      <c r="B13" s="30" t="s">
        <v>22</v>
      </c>
      <c r="C13" s="31">
        <v>2</v>
      </c>
      <c r="D13" s="31" t="s">
        <v>140</v>
      </c>
      <c r="E13" s="31"/>
      <c r="F13" s="32">
        <v>16</v>
      </c>
      <c r="G13" s="31">
        <v>105</v>
      </c>
      <c r="H13" s="32">
        <v>15</v>
      </c>
      <c r="I13" s="32">
        <v>30</v>
      </c>
      <c r="J13" s="32">
        <v>0</v>
      </c>
      <c r="K13" s="32">
        <v>30</v>
      </c>
      <c r="L13" s="32">
        <v>30</v>
      </c>
      <c r="M13" s="32">
        <v>0</v>
      </c>
      <c r="N13" s="30" t="s">
        <v>163</v>
      </c>
    </row>
    <row r="14" spans="1:14" s="33" customFormat="1" ht="12.75">
      <c r="A14" s="30">
        <v>2</v>
      </c>
      <c r="B14" s="30" t="s">
        <v>23</v>
      </c>
      <c r="C14" s="32">
        <v>2</v>
      </c>
      <c r="D14" s="31" t="s">
        <v>140</v>
      </c>
      <c r="E14" s="32"/>
      <c r="F14" s="32">
        <v>16</v>
      </c>
      <c r="G14" s="32">
        <v>88</v>
      </c>
      <c r="H14" s="32">
        <v>15</v>
      </c>
      <c r="I14" s="32">
        <v>28</v>
      </c>
      <c r="J14" s="32">
        <v>0</v>
      </c>
      <c r="K14" s="32">
        <v>15</v>
      </c>
      <c r="L14" s="32">
        <v>30</v>
      </c>
      <c r="M14" s="32">
        <v>0</v>
      </c>
      <c r="N14" s="30" t="s">
        <v>163</v>
      </c>
    </row>
    <row r="15" spans="1:14" s="33" customFormat="1" ht="12.75">
      <c r="A15" s="30">
        <v>3</v>
      </c>
      <c r="B15" s="30" t="s">
        <v>26</v>
      </c>
      <c r="C15" s="32">
        <v>1</v>
      </c>
      <c r="D15" s="34"/>
      <c r="E15" s="32"/>
      <c r="F15" s="32">
        <v>6</v>
      </c>
      <c r="G15" s="32">
        <v>30</v>
      </c>
      <c r="H15" s="32">
        <v>30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0"/>
    </row>
    <row r="16" spans="1:14" s="33" customFormat="1" ht="12.75">
      <c r="A16" s="21">
        <v>4</v>
      </c>
      <c r="B16" s="21" t="s">
        <v>65</v>
      </c>
      <c r="C16" s="22">
        <v>2</v>
      </c>
      <c r="D16" s="22"/>
      <c r="E16" s="22"/>
      <c r="F16" s="22">
        <v>6</v>
      </c>
      <c r="G16" s="22">
        <v>30</v>
      </c>
      <c r="H16" s="22">
        <v>0</v>
      </c>
      <c r="I16" s="22">
        <v>0</v>
      </c>
      <c r="J16" s="22">
        <v>0</v>
      </c>
      <c r="K16" s="22">
        <v>30</v>
      </c>
      <c r="L16" s="22">
        <v>0</v>
      </c>
      <c r="M16" s="22">
        <v>0</v>
      </c>
      <c r="N16" s="21"/>
    </row>
    <row r="17" spans="1:14" s="33" customFormat="1" ht="12.75">
      <c r="A17" s="35">
        <v>5</v>
      </c>
      <c r="B17" s="35" t="s">
        <v>66</v>
      </c>
      <c r="C17" s="36">
        <v>2</v>
      </c>
      <c r="D17" s="37"/>
      <c r="E17" s="36"/>
      <c r="F17" s="36">
        <v>2</v>
      </c>
      <c r="G17" s="36">
        <v>15</v>
      </c>
      <c r="H17" s="36">
        <v>0</v>
      </c>
      <c r="I17" s="36">
        <v>0</v>
      </c>
      <c r="J17" s="36">
        <v>0</v>
      </c>
      <c r="K17" s="36">
        <v>15</v>
      </c>
      <c r="L17" s="36">
        <v>0</v>
      </c>
      <c r="M17" s="36">
        <v>0</v>
      </c>
      <c r="N17" s="35"/>
    </row>
    <row r="18" spans="1:14" s="33" customFormat="1" ht="12.75">
      <c r="A18" s="35">
        <v>6</v>
      </c>
      <c r="B18" s="35" t="s">
        <v>27</v>
      </c>
      <c r="C18" s="36"/>
      <c r="D18" s="37">
        <v>2</v>
      </c>
      <c r="E18" s="36"/>
      <c r="F18" s="36">
        <v>2</v>
      </c>
      <c r="G18" s="36">
        <v>15</v>
      </c>
      <c r="H18" s="36">
        <v>0</v>
      </c>
      <c r="I18" s="36">
        <v>0</v>
      </c>
      <c r="J18" s="36">
        <v>0</v>
      </c>
      <c r="K18" s="36">
        <v>15</v>
      </c>
      <c r="L18" s="36">
        <v>0</v>
      </c>
      <c r="M18" s="36">
        <v>0</v>
      </c>
      <c r="N18" s="35"/>
    </row>
    <row r="19" spans="1:14" s="33" customFormat="1" ht="12.75">
      <c r="A19" s="35">
        <v>7</v>
      </c>
      <c r="B19" s="35" t="s">
        <v>25</v>
      </c>
      <c r="C19" s="36">
        <v>1</v>
      </c>
      <c r="D19" s="37"/>
      <c r="E19" s="36"/>
      <c r="F19" s="36">
        <v>4</v>
      </c>
      <c r="G19" s="36">
        <v>30</v>
      </c>
      <c r="H19" s="36">
        <v>30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5"/>
    </row>
    <row r="20" spans="1:14" s="33" customFormat="1" ht="12.75">
      <c r="A20" s="35">
        <v>8</v>
      </c>
      <c r="B20" s="35" t="s">
        <v>24</v>
      </c>
      <c r="C20" s="36"/>
      <c r="D20" s="36">
        <v>1</v>
      </c>
      <c r="E20" s="36"/>
      <c r="F20" s="36">
        <v>2</v>
      </c>
      <c r="G20" s="36">
        <v>30</v>
      </c>
      <c r="H20" s="39">
        <v>0</v>
      </c>
      <c r="I20" s="39">
        <v>0</v>
      </c>
      <c r="J20" s="39">
        <v>30</v>
      </c>
      <c r="K20" s="39">
        <v>0</v>
      </c>
      <c r="L20" s="39">
        <v>0</v>
      </c>
      <c r="M20" s="39">
        <v>0</v>
      </c>
      <c r="N20" s="35"/>
    </row>
    <row r="21" spans="1:14" s="38" customFormat="1" ht="12.75">
      <c r="A21" s="35">
        <v>9</v>
      </c>
      <c r="B21" s="53" t="s">
        <v>21</v>
      </c>
      <c r="C21" s="37"/>
      <c r="D21" s="37" t="s">
        <v>140</v>
      </c>
      <c r="E21" s="37"/>
      <c r="F21" s="36">
        <v>0</v>
      </c>
      <c r="G21" s="37">
        <v>60</v>
      </c>
      <c r="H21" s="36">
        <v>0</v>
      </c>
      <c r="I21" s="36">
        <v>30</v>
      </c>
      <c r="J21" s="36">
        <v>0</v>
      </c>
      <c r="K21" s="36">
        <v>0</v>
      </c>
      <c r="L21" s="36">
        <v>30</v>
      </c>
      <c r="M21" s="36">
        <v>0</v>
      </c>
      <c r="N21" s="35"/>
    </row>
    <row r="22" spans="1:14" s="38" customFormat="1" ht="12.75">
      <c r="A22" s="35">
        <v>10</v>
      </c>
      <c r="B22" s="35" t="s">
        <v>61</v>
      </c>
      <c r="C22" s="37"/>
      <c r="D22" s="37" t="s">
        <v>140</v>
      </c>
      <c r="E22" s="37"/>
      <c r="F22" s="36">
        <v>0</v>
      </c>
      <c r="G22" s="37">
        <v>60</v>
      </c>
      <c r="H22" s="36">
        <v>0</v>
      </c>
      <c r="I22" s="36">
        <v>30</v>
      </c>
      <c r="J22" s="36">
        <v>0</v>
      </c>
      <c r="K22" s="36">
        <v>0</v>
      </c>
      <c r="L22" s="36">
        <v>30</v>
      </c>
      <c r="M22" s="36">
        <v>0</v>
      </c>
      <c r="N22" s="35"/>
    </row>
    <row r="23" spans="1:14" s="38" customFormat="1" ht="12.75">
      <c r="A23" s="35">
        <v>11</v>
      </c>
      <c r="B23" s="35" t="s">
        <v>62</v>
      </c>
      <c r="C23" s="37"/>
      <c r="D23" s="37"/>
      <c r="E23" s="37">
        <v>1.2</v>
      </c>
      <c r="F23" s="36">
        <v>0</v>
      </c>
      <c r="G23" s="37">
        <v>60</v>
      </c>
      <c r="H23" s="36">
        <v>0</v>
      </c>
      <c r="I23" s="36">
        <v>30</v>
      </c>
      <c r="J23" s="36">
        <v>0</v>
      </c>
      <c r="K23" s="36">
        <v>0</v>
      </c>
      <c r="L23" s="36">
        <v>30</v>
      </c>
      <c r="M23" s="36">
        <v>0</v>
      </c>
      <c r="N23" s="35"/>
    </row>
    <row r="24" spans="1:14" s="24" customFormat="1" ht="12.75">
      <c r="A24" s="26">
        <v>12</v>
      </c>
      <c r="B24" s="26" t="s">
        <v>46</v>
      </c>
      <c r="C24" s="7"/>
      <c r="D24" s="8">
        <v>1</v>
      </c>
      <c r="E24" s="7"/>
      <c r="F24" s="7">
        <v>2</v>
      </c>
      <c r="G24" s="7">
        <v>15</v>
      </c>
      <c r="H24" s="5">
        <v>15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6"/>
    </row>
    <row r="25" spans="1:14" s="58" customFormat="1" ht="25.5">
      <c r="A25" s="55">
        <v>13</v>
      </c>
      <c r="B25" s="56" t="s">
        <v>139</v>
      </c>
      <c r="C25" s="57">
        <v>1</v>
      </c>
      <c r="D25" s="86">
        <v>1</v>
      </c>
      <c r="E25" s="57"/>
      <c r="F25" s="57">
        <v>4</v>
      </c>
      <c r="G25" s="57">
        <v>28</v>
      </c>
      <c r="H25" s="57">
        <v>18</v>
      </c>
      <c r="I25" s="57">
        <v>10</v>
      </c>
      <c r="J25" s="57">
        <v>0</v>
      </c>
      <c r="K25" s="57">
        <v>0</v>
      </c>
      <c r="L25" s="57">
        <v>0</v>
      </c>
      <c r="M25" s="57">
        <v>0</v>
      </c>
      <c r="N25" s="55"/>
    </row>
    <row r="26" spans="1:14" s="13" customFormat="1" ht="12.75">
      <c r="A26" s="11"/>
      <c r="B26" s="11" t="s">
        <v>28</v>
      </c>
      <c r="C26" s="12">
        <f>COUNT(C13:C25)</f>
        <v>7</v>
      </c>
      <c r="D26" s="11"/>
      <c r="E26" s="11"/>
      <c r="F26" s="12">
        <f aca="true" t="shared" si="0" ref="F26:M26">SUM(F13:F25)</f>
        <v>60</v>
      </c>
      <c r="G26" s="12">
        <f t="shared" si="0"/>
        <v>566</v>
      </c>
      <c r="H26" s="12">
        <f t="shared" si="0"/>
        <v>123</v>
      </c>
      <c r="I26" s="12">
        <f t="shared" si="0"/>
        <v>158</v>
      </c>
      <c r="J26" s="12">
        <f t="shared" si="0"/>
        <v>30</v>
      </c>
      <c r="K26" s="12">
        <f t="shared" si="0"/>
        <v>105</v>
      </c>
      <c r="L26" s="12">
        <f t="shared" si="0"/>
        <v>150</v>
      </c>
      <c r="M26" s="12">
        <f t="shared" si="0"/>
        <v>0</v>
      </c>
      <c r="N26" s="11"/>
    </row>
    <row r="27" spans="1:14" s="13" customFormat="1" ht="12.75">
      <c r="A27" s="14"/>
      <c r="B27" s="18" t="s">
        <v>49</v>
      </c>
      <c r="C27" s="19"/>
      <c r="D27" s="19"/>
      <c r="E27" s="19"/>
      <c r="F27" s="19"/>
      <c r="H27" s="108">
        <f>SUM(H26:J26)</f>
        <v>311</v>
      </c>
      <c r="I27" s="108"/>
      <c r="J27" s="108"/>
      <c r="K27" s="108">
        <f>SUM(K26:M26)</f>
        <v>255</v>
      </c>
      <c r="L27" s="108"/>
      <c r="M27" s="108"/>
      <c r="N27" s="14"/>
    </row>
    <row r="28" spans="1:14" s="13" customFormat="1" ht="12.75">
      <c r="A28" s="14"/>
      <c r="B28" s="18"/>
      <c r="C28" s="19"/>
      <c r="D28" s="19"/>
      <c r="E28" s="19"/>
      <c r="F28" s="19"/>
      <c r="H28" s="71"/>
      <c r="I28" s="71"/>
      <c r="J28" s="71"/>
      <c r="K28" s="71"/>
      <c r="L28" s="71"/>
      <c r="M28" s="71"/>
      <c r="N28" s="14"/>
    </row>
    <row r="29" spans="1:14" s="13" customFormat="1" ht="12.75">
      <c r="A29" s="14"/>
      <c r="B29" s="76" t="s">
        <v>47</v>
      </c>
      <c r="C29" s="19"/>
      <c r="D29" s="19"/>
      <c r="E29" s="19"/>
      <c r="F29" s="76"/>
      <c r="G29" s="77" t="s">
        <v>159</v>
      </c>
      <c r="H29" s="77" t="s">
        <v>160</v>
      </c>
      <c r="I29" s="71"/>
      <c r="J29" s="71"/>
      <c r="K29" s="71"/>
      <c r="L29" s="71"/>
      <c r="M29" s="71"/>
      <c r="N29" s="14"/>
    </row>
    <row r="30" spans="2:8" s="1" customFormat="1" ht="12.75">
      <c r="B30" s="78" t="s">
        <v>55</v>
      </c>
      <c r="C30" s="19"/>
      <c r="D30" s="19"/>
      <c r="E30" s="19"/>
      <c r="F30" s="79">
        <f>SUM(F13:F25)</f>
        <v>60</v>
      </c>
      <c r="G30" s="77">
        <f>+SUM(F13:F15)+F19+F20+F24+F25-18</f>
        <v>32</v>
      </c>
      <c r="H30" s="77">
        <f>F30-G30</f>
        <v>28</v>
      </c>
    </row>
    <row r="31" spans="2:5" ht="12.75">
      <c r="B31" s="102"/>
      <c r="C31" s="103"/>
      <c r="D31" s="103"/>
      <c r="E31" s="103"/>
    </row>
    <row r="32" spans="2:5" ht="12.75">
      <c r="B32" s="102" t="s">
        <v>67</v>
      </c>
      <c r="C32" s="103"/>
      <c r="D32" s="103"/>
      <c r="E32" s="103"/>
    </row>
    <row r="33" spans="2:13" s="40" customFormat="1" ht="12.75">
      <c r="B33" s="40" t="s">
        <v>51</v>
      </c>
      <c r="F33" s="40">
        <f>SUM(F13:F15)</f>
        <v>38</v>
      </c>
      <c r="G33" s="40">
        <f>SUM(G13:G15)</f>
        <v>223</v>
      </c>
      <c r="H33" s="40">
        <f aca="true" t="shared" si="1" ref="H33:M33">SUM(H13:H15)</f>
        <v>60</v>
      </c>
      <c r="I33" s="40">
        <f t="shared" si="1"/>
        <v>58</v>
      </c>
      <c r="J33" s="40">
        <f t="shared" si="1"/>
        <v>0</v>
      </c>
      <c r="K33" s="40">
        <f t="shared" si="1"/>
        <v>45</v>
      </c>
      <c r="L33" s="40">
        <f t="shared" si="1"/>
        <v>60</v>
      </c>
      <c r="M33" s="40">
        <f t="shared" si="1"/>
        <v>0</v>
      </c>
    </row>
    <row r="34" spans="2:13" s="25" customFormat="1" ht="12.75">
      <c r="B34" s="25" t="s">
        <v>52</v>
      </c>
      <c r="F34" s="25">
        <f>SUM(F16:F16)</f>
        <v>6</v>
      </c>
      <c r="G34" s="25">
        <f>SUM(G16:G16)</f>
        <v>30</v>
      </c>
      <c r="H34" s="25">
        <f aca="true" t="shared" si="2" ref="H34:M34">SUM(H16:H16)</f>
        <v>0</v>
      </c>
      <c r="I34" s="25">
        <f t="shared" si="2"/>
        <v>0</v>
      </c>
      <c r="J34" s="25">
        <f t="shared" si="2"/>
        <v>0</v>
      </c>
      <c r="K34" s="25">
        <f t="shared" si="2"/>
        <v>30</v>
      </c>
      <c r="L34" s="25">
        <f t="shared" si="2"/>
        <v>0</v>
      </c>
      <c r="M34" s="25">
        <f t="shared" si="2"/>
        <v>0</v>
      </c>
    </row>
    <row r="35" spans="2:13" s="41" customFormat="1" ht="12.75">
      <c r="B35" s="41" t="s">
        <v>130</v>
      </c>
      <c r="F35" s="41">
        <f>+SUM(F17:F19)</f>
        <v>8</v>
      </c>
      <c r="G35" s="41">
        <f>+SUM(G17:G19)</f>
        <v>60</v>
      </c>
      <c r="H35" s="41">
        <f aca="true" t="shared" si="3" ref="H35:M35">+SUM(H17:H19)</f>
        <v>30</v>
      </c>
      <c r="I35" s="41">
        <f t="shared" si="3"/>
        <v>0</v>
      </c>
      <c r="J35" s="41">
        <f t="shared" si="3"/>
        <v>0</v>
      </c>
      <c r="K35" s="41">
        <f t="shared" si="3"/>
        <v>30</v>
      </c>
      <c r="L35" s="41">
        <f t="shared" si="3"/>
        <v>0</v>
      </c>
      <c r="M35" s="41">
        <f t="shared" si="3"/>
        <v>0</v>
      </c>
    </row>
    <row r="36" spans="2:13" s="41" customFormat="1" ht="12.75">
      <c r="B36" s="41" t="s">
        <v>24</v>
      </c>
      <c r="F36" s="41">
        <f>SUM(F20:F20)</f>
        <v>2</v>
      </c>
      <c r="G36" s="41">
        <f>SUM(G20:G20)</f>
        <v>30</v>
      </c>
      <c r="H36" s="41">
        <f aca="true" t="shared" si="4" ref="H36:M36">SUM(H20:H20)</f>
        <v>0</v>
      </c>
      <c r="I36" s="41">
        <f t="shared" si="4"/>
        <v>0</v>
      </c>
      <c r="J36" s="41">
        <f t="shared" si="4"/>
        <v>30</v>
      </c>
      <c r="K36" s="41">
        <f t="shared" si="4"/>
        <v>0</v>
      </c>
      <c r="L36" s="41">
        <f t="shared" si="4"/>
        <v>0</v>
      </c>
      <c r="M36" s="41">
        <f t="shared" si="4"/>
        <v>0</v>
      </c>
    </row>
    <row r="37" spans="2:13" s="41" customFormat="1" ht="12.75">
      <c r="B37" s="41" t="s">
        <v>135</v>
      </c>
      <c r="F37" s="41">
        <f>SUM(F21:F22)</f>
        <v>0</v>
      </c>
      <c r="G37" s="41">
        <f>SUM(G21:G22)</f>
        <v>120</v>
      </c>
      <c r="H37" s="41">
        <f aca="true" t="shared" si="5" ref="H37:M37">SUM(H21:H22)</f>
        <v>0</v>
      </c>
      <c r="I37" s="41">
        <f t="shared" si="5"/>
        <v>60</v>
      </c>
      <c r="J37" s="41">
        <f t="shared" si="5"/>
        <v>0</v>
      </c>
      <c r="K37" s="41">
        <f t="shared" si="5"/>
        <v>0</v>
      </c>
      <c r="L37" s="41">
        <f t="shared" si="5"/>
        <v>60</v>
      </c>
      <c r="M37" s="41">
        <f t="shared" si="5"/>
        <v>0</v>
      </c>
    </row>
    <row r="38" spans="2:13" s="41" customFormat="1" ht="12.75">
      <c r="B38" s="41" t="s">
        <v>134</v>
      </c>
      <c r="F38" s="41">
        <f>SUM(F23:F23)</f>
        <v>0</v>
      </c>
      <c r="G38" s="41">
        <f>SUM(G23:G23)</f>
        <v>60</v>
      </c>
      <c r="H38" s="41">
        <f aca="true" t="shared" si="6" ref="H38:M38">SUM(H23:H23)</f>
        <v>0</v>
      </c>
      <c r="I38" s="41">
        <f t="shared" si="6"/>
        <v>30</v>
      </c>
      <c r="J38" s="41">
        <f t="shared" si="6"/>
        <v>0</v>
      </c>
      <c r="K38" s="41">
        <f t="shared" si="6"/>
        <v>0</v>
      </c>
      <c r="L38" s="41">
        <f t="shared" si="6"/>
        <v>30</v>
      </c>
      <c r="M38" s="41">
        <f t="shared" si="6"/>
        <v>0</v>
      </c>
    </row>
    <row r="39" spans="2:13" ht="12.75">
      <c r="B39" s="20" t="s">
        <v>53</v>
      </c>
      <c r="F39">
        <f>SUM(F33:F38)</f>
        <v>54</v>
      </c>
      <c r="G39">
        <f>SUM(G33:G38)</f>
        <v>523</v>
      </c>
      <c r="H39">
        <f aca="true" t="shared" si="7" ref="H39:M39">SUM(H33:H38)</f>
        <v>90</v>
      </c>
      <c r="I39">
        <f t="shared" si="7"/>
        <v>148</v>
      </c>
      <c r="J39">
        <f t="shared" si="7"/>
        <v>30</v>
      </c>
      <c r="K39">
        <f t="shared" si="7"/>
        <v>105</v>
      </c>
      <c r="L39">
        <f t="shared" si="7"/>
        <v>150</v>
      </c>
      <c r="M39">
        <f t="shared" si="7"/>
        <v>0</v>
      </c>
    </row>
    <row r="46" spans="2:16" ht="12.75">
      <c r="B46" s="15" t="s">
        <v>0</v>
      </c>
      <c r="E46" s="20" t="s">
        <v>41</v>
      </c>
      <c r="F46" s="20" t="s">
        <v>1</v>
      </c>
      <c r="G46" s="20"/>
      <c r="O46" s="15"/>
      <c r="P46" s="15"/>
    </row>
    <row r="47" spans="2:16" ht="12.75">
      <c r="B47" t="s">
        <v>2</v>
      </c>
      <c r="E47" s="72">
        <f>G47/G50</f>
        <v>0.3932980599647266</v>
      </c>
      <c r="F47" s="20" t="s">
        <v>42</v>
      </c>
      <c r="G47" s="20">
        <f>H75+K75</f>
        <v>223</v>
      </c>
      <c r="O47" s="16"/>
      <c r="P47" s="15"/>
    </row>
    <row r="48" spans="2:16" ht="12.75">
      <c r="B48" t="s">
        <v>60</v>
      </c>
      <c r="E48" s="72">
        <f>G48/G50</f>
        <v>0.5555555555555556</v>
      </c>
      <c r="F48" s="20" t="s">
        <v>43</v>
      </c>
      <c r="G48" s="20">
        <f>I75+L75</f>
        <v>315</v>
      </c>
      <c r="O48" s="16"/>
      <c r="P48" s="15"/>
    </row>
    <row r="49" spans="2:16" ht="12.75">
      <c r="B49" t="s">
        <v>29</v>
      </c>
      <c r="E49" s="72">
        <f>G49/G50</f>
        <v>0.05114638447971781</v>
      </c>
      <c r="F49" s="20" t="s">
        <v>44</v>
      </c>
      <c r="G49" s="20">
        <f>J75+M75</f>
        <v>29</v>
      </c>
      <c r="O49" s="16"/>
      <c r="P49" s="15"/>
    </row>
    <row r="50" spans="2:16" ht="12.75">
      <c r="B50" t="s">
        <v>64</v>
      </c>
      <c r="E50" s="72">
        <f>SUM(E47:E49)</f>
        <v>1</v>
      </c>
      <c r="F50" s="20" t="s">
        <v>4</v>
      </c>
      <c r="G50" s="20">
        <f>SUM(G47:G49)</f>
        <v>567</v>
      </c>
      <c r="O50" s="15"/>
      <c r="P50" s="15"/>
    </row>
    <row r="51" ht="12.75">
      <c r="B51" t="s">
        <v>80</v>
      </c>
    </row>
    <row r="52" spans="1:14" ht="12.75" customHeight="1">
      <c r="A52" s="99" t="s">
        <v>35</v>
      </c>
      <c r="B52" s="99" t="s">
        <v>5</v>
      </c>
      <c r="C52" s="101" t="s">
        <v>6</v>
      </c>
      <c r="D52" s="101"/>
      <c r="E52" s="101"/>
      <c r="F52" s="80" t="s">
        <v>48</v>
      </c>
      <c r="G52" s="101" t="s">
        <v>8</v>
      </c>
      <c r="H52" s="99"/>
      <c r="I52" s="99"/>
      <c r="J52" s="99"/>
      <c r="K52" s="99"/>
      <c r="L52" s="99"/>
      <c r="M52" s="99"/>
      <c r="N52" s="93" t="s">
        <v>9</v>
      </c>
    </row>
    <row r="53" spans="1:14" s="1" customFormat="1" ht="12.75">
      <c r="A53" s="99"/>
      <c r="B53" s="100"/>
      <c r="C53" s="81" t="s">
        <v>10</v>
      </c>
      <c r="D53" s="81" t="s">
        <v>11</v>
      </c>
      <c r="E53" s="82" t="s">
        <v>12</v>
      </c>
      <c r="F53" s="96" t="s">
        <v>47</v>
      </c>
      <c r="G53" s="82" t="s">
        <v>4</v>
      </c>
      <c r="H53" s="97" t="s">
        <v>144</v>
      </c>
      <c r="I53" s="98"/>
      <c r="J53" s="96"/>
      <c r="K53" s="97" t="s">
        <v>145</v>
      </c>
      <c r="L53" s="98"/>
      <c r="M53" s="96"/>
      <c r="N53" s="94"/>
    </row>
    <row r="54" spans="1:14" s="1" customFormat="1" ht="12.75">
      <c r="A54" s="99"/>
      <c r="B54" s="100"/>
      <c r="C54" s="84"/>
      <c r="D54" s="84" t="s">
        <v>15</v>
      </c>
      <c r="E54" s="85" t="s">
        <v>16</v>
      </c>
      <c r="F54" s="96"/>
      <c r="G54" s="85" t="s">
        <v>17</v>
      </c>
      <c r="H54" s="83" t="s">
        <v>18</v>
      </c>
      <c r="I54" s="57" t="s">
        <v>19</v>
      </c>
      <c r="J54" s="57" t="s">
        <v>20</v>
      </c>
      <c r="K54" s="57" t="s">
        <v>18</v>
      </c>
      <c r="L54" s="57" t="s">
        <v>19</v>
      </c>
      <c r="M54" s="57" t="s">
        <v>20</v>
      </c>
      <c r="N54" s="95"/>
    </row>
    <row r="55" spans="1:14" s="33" customFormat="1" ht="12.75">
      <c r="A55" s="30">
        <v>1</v>
      </c>
      <c r="B55" s="30" t="s">
        <v>71</v>
      </c>
      <c r="C55" s="31">
        <v>4</v>
      </c>
      <c r="D55" s="31" t="s">
        <v>141</v>
      </c>
      <c r="E55" s="31"/>
      <c r="F55" s="32">
        <v>16</v>
      </c>
      <c r="G55" s="31">
        <v>105</v>
      </c>
      <c r="H55" s="32">
        <v>15</v>
      </c>
      <c r="I55" s="32">
        <v>30</v>
      </c>
      <c r="J55" s="32">
        <v>0</v>
      </c>
      <c r="K55" s="32">
        <v>30</v>
      </c>
      <c r="L55" s="32">
        <v>30</v>
      </c>
      <c r="M55" s="32">
        <v>0</v>
      </c>
      <c r="N55" s="30" t="s">
        <v>164</v>
      </c>
    </row>
    <row r="56" spans="1:14" s="33" customFormat="1" ht="12.75">
      <c r="A56" s="30">
        <v>2</v>
      </c>
      <c r="B56" s="30" t="s">
        <v>30</v>
      </c>
      <c r="C56" s="32">
        <v>3</v>
      </c>
      <c r="D56" s="31">
        <v>3</v>
      </c>
      <c r="E56" s="32"/>
      <c r="F56" s="32">
        <v>6</v>
      </c>
      <c r="G56" s="32">
        <v>45</v>
      </c>
      <c r="H56" s="32">
        <v>15</v>
      </c>
      <c r="I56" s="32">
        <v>15</v>
      </c>
      <c r="J56" s="32">
        <v>15</v>
      </c>
      <c r="K56" s="32">
        <v>0</v>
      </c>
      <c r="L56" s="32">
        <v>0</v>
      </c>
      <c r="M56" s="32">
        <v>0</v>
      </c>
      <c r="N56" s="30"/>
    </row>
    <row r="57" spans="1:14" s="33" customFormat="1" ht="12.75">
      <c r="A57" s="30">
        <v>3</v>
      </c>
      <c r="B57" s="30" t="s">
        <v>69</v>
      </c>
      <c r="C57" s="32">
        <v>4</v>
      </c>
      <c r="D57" s="31">
        <v>4</v>
      </c>
      <c r="E57" s="32"/>
      <c r="F57" s="32">
        <v>5</v>
      </c>
      <c r="G57" s="32">
        <v>43</v>
      </c>
      <c r="H57" s="32">
        <v>0</v>
      </c>
      <c r="I57" s="32">
        <v>0</v>
      </c>
      <c r="J57" s="32">
        <v>0</v>
      </c>
      <c r="K57" s="32">
        <v>13</v>
      </c>
      <c r="L57" s="32">
        <v>30</v>
      </c>
      <c r="M57" s="32">
        <v>0</v>
      </c>
      <c r="N57" s="30"/>
    </row>
    <row r="58" spans="1:14" s="24" customFormat="1" ht="12.75">
      <c r="A58" s="30">
        <v>4</v>
      </c>
      <c r="B58" s="30" t="s">
        <v>68</v>
      </c>
      <c r="C58" s="32">
        <v>3</v>
      </c>
      <c r="D58" s="32"/>
      <c r="E58" s="32"/>
      <c r="F58" s="32">
        <v>4</v>
      </c>
      <c r="G58" s="32">
        <v>30</v>
      </c>
      <c r="H58" s="32">
        <v>30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0"/>
    </row>
    <row r="59" spans="1:14" s="24" customFormat="1" ht="12.75">
      <c r="A59" s="21">
        <v>5</v>
      </c>
      <c r="B59" s="21" t="s">
        <v>131</v>
      </c>
      <c r="C59" s="22">
        <v>4</v>
      </c>
      <c r="D59" s="22"/>
      <c r="E59" s="22"/>
      <c r="F59" s="22">
        <v>2</v>
      </c>
      <c r="G59" s="22">
        <v>30</v>
      </c>
      <c r="H59" s="23">
        <v>0</v>
      </c>
      <c r="I59" s="23">
        <v>0</v>
      </c>
      <c r="J59" s="23">
        <v>0</v>
      </c>
      <c r="K59" s="23">
        <v>30</v>
      </c>
      <c r="L59" s="23">
        <v>0</v>
      </c>
      <c r="M59" s="23">
        <v>0</v>
      </c>
      <c r="N59" s="21"/>
    </row>
    <row r="60" spans="1:14" s="24" customFormat="1" ht="12.75">
      <c r="A60" s="35">
        <v>6</v>
      </c>
      <c r="B60" s="35" t="s">
        <v>32</v>
      </c>
      <c r="C60" s="36"/>
      <c r="D60" s="37"/>
      <c r="E60" s="36">
        <v>4</v>
      </c>
      <c r="F60" s="36">
        <v>1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5" t="s">
        <v>33</v>
      </c>
    </row>
    <row r="61" spans="1:14" s="24" customFormat="1" ht="12.75">
      <c r="A61" s="27">
        <v>7</v>
      </c>
      <c r="B61" s="27" t="s">
        <v>31</v>
      </c>
      <c r="C61" s="17"/>
      <c r="D61" s="42"/>
      <c r="E61" s="17">
        <v>4</v>
      </c>
      <c r="F61" s="17">
        <v>0</v>
      </c>
      <c r="G61" s="17">
        <v>15</v>
      </c>
      <c r="H61" s="28">
        <v>0</v>
      </c>
      <c r="I61" s="28">
        <v>0</v>
      </c>
      <c r="J61" s="28">
        <v>0</v>
      </c>
      <c r="K61" s="28">
        <v>0</v>
      </c>
      <c r="L61" s="28">
        <v>15</v>
      </c>
      <c r="M61" s="28">
        <v>0</v>
      </c>
      <c r="N61" s="35"/>
    </row>
    <row r="62" spans="1:14" s="24" customFormat="1" ht="12.75">
      <c r="A62" s="90">
        <v>8</v>
      </c>
      <c r="B62" s="91" t="s">
        <v>21</v>
      </c>
      <c r="C62" s="92">
        <v>4</v>
      </c>
      <c r="D62" s="92" t="s">
        <v>141</v>
      </c>
      <c r="E62" s="92"/>
      <c r="F62" s="36">
        <v>5</v>
      </c>
      <c r="G62" s="37">
        <v>60</v>
      </c>
      <c r="H62" s="36">
        <v>0</v>
      </c>
      <c r="I62" s="36">
        <v>30</v>
      </c>
      <c r="J62" s="36">
        <v>0</v>
      </c>
      <c r="K62" s="36">
        <v>0</v>
      </c>
      <c r="L62" s="36">
        <v>30</v>
      </c>
      <c r="M62" s="36">
        <v>0</v>
      </c>
      <c r="N62" s="35" t="s">
        <v>161</v>
      </c>
    </row>
    <row r="63" spans="1:14" s="24" customFormat="1" ht="12.75">
      <c r="A63" s="90">
        <v>9</v>
      </c>
      <c r="B63" s="90" t="s">
        <v>61</v>
      </c>
      <c r="C63" s="92"/>
      <c r="D63" s="92" t="s">
        <v>141</v>
      </c>
      <c r="E63" s="92"/>
      <c r="F63" s="36">
        <v>2</v>
      </c>
      <c r="G63" s="37">
        <v>60</v>
      </c>
      <c r="H63" s="36">
        <v>0</v>
      </c>
      <c r="I63" s="36">
        <v>30</v>
      </c>
      <c r="J63" s="36">
        <v>0</v>
      </c>
      <c r="K63" s="36">
        <v>0</v>
      </c>
      <c r="L63" s="36">
        <v>30</v>
      </c>
      <c r="M63" s="36">
        <v>0</v>
      </c>
      <c r="N63" s="35" t="s">
        <v>162</v>
      </c>
    </row>
    <row r="64" spans="1:14" s="24" customFormat="1" ht="12.75">
      <c r="A64" s="90">
        <v>10</v>
      </c>
      <c r="B64" s="90" t="s">
        <v>62</v>
      </c>
      <c r="C64" s="92"/>
      <c r="D64" s="92"/>
      <c r="E64" s="92">
        <v>3</v>
      </c>
      <c r="F64" s="36">
        <v>0</v>
      </c>
      <c r="G64" s="37">
        <v>15</v>
      </c>
      <c r="H64" s="36">
        <v>0</v>
      </c>
      <c r="I64" s="36">
        <v>15</v>
      </c>
      <c r="J64" s="36">
        <v>0</v>
      </c>
      <c r="K64" s="36">
        <v>0</v>
      </c>
      <c r="L64" s="36">
        <v>0</v>
      </c>
      <c r="M64" s="36">
        <v>0</v>
      </c>
      <c r="N64" s="35"/>
    </row>
    <row r="65" spans="1:14" s="24" customFormat="1" ht="12.75">
      <c r="A65" s="3">
        <v>11</v>
      </c>
      <c r="B65" s="3" t="s">
        <v>70</v>
      </c>
      <c r="C65" s="2"/>
      <c r="D65" s="4">
        <v>3</v>
      </c>
      <c r="E65" s="2"/>
      <c r="F65" s="2">
        <v>1</v>
      </c>
      <c r="G65" s="2">
        <v>14</v>
      </c>
      <c r="H65" s="2">
        <v>0</v>
      </c>
      <c r="I65" s="2">
        <v>0</v>
      </c>
      <c r="J65" s="2">
        <v>14</v>
      </c>
      <c r="K65" s="2">
        <v>0</v>
      </c>
      <c r="L65" s="2">
        <v>0</v>
      </c>
      <c r="M65" s="2">
        <v>0</v>
      </c>
      <c r="N65" s="3"/>
    </row>
    <row r="66" spans="1:14" s="24" customFormat="1" ht="12.75">
      <c r="A66" s="3"/>
      <c r="B66" s="3"/>
      <c r="C66" s="2"/>
      <c r="D66" s="2"/>
      <c r="E66" s="2"/>
      <c r="F66" s="2"/>
      <c r="G66" s="2"/>
      <c r="H66" s="5"/>
      <c r="I66" s="5"/>
      <c r="J66" s="5"/>
      <c r="K66" s="5"/>
      <c r="L66" s="5"/>
      <c r="M66" s="5"/>
      <c r="N66" s="3"/>
    </row>
    <row r="67" spans="1:14" s="24" customFormat="1" ht="12.75">
      <c r="A67" s="3"/>
      <c r="B67" s="47" t="s">
        <v>54</v>
      </c>
      <c r="C67" s="2"/>
      <c r="D67" s="2"/>
      <c r="E67" s="2"/>
      <c r="F67" s="2"/>
      <c r="G67" s="2"/>
      <c r="H67" s="5"/>
      <c r="I67" s="5"/>
      <c r="J67" s="5"/>
      <c r="K67" s="5"/>
      <c r="L67" s="5"/>
      <c r="M67" s="5"/>
      <c r="N67" s="3"/>
    </row>
    <row r="68" spans="1:14" s="24" customFormat="1" ht="12.75">
      <c r="A68" s="3">
        <v>12</v>
      </c>
      <c r="B68" s="6" t="s">
        <v>81</v>
      </c>
      <c r="C68" s="48"/>
      <c r="D68" s="2">
        <v>3</v>
      </c>
      <c r="E68" s="2"/>
      <c r="F68" s="2">
        <v>2</v>
      </c>
      <c r="G68" s="2">
        <v>15</v>
      </c>
      <c r="H68" s="2">
        <v>15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3"/>
    </row>
    <row r="69" spans="1:14" s="24" customFormat="1" ht="12.75">
      <c r="A69" s="3">
        <v>13</v>
      </c>
      <c r="B69" s="6" t="s">
        <v>79</v>
      </c>
      <c r="C69" s="2">
        <v>3</v>
      </c>
      <c r="D69" s="2">
        <v>3</v>
      </c>
      <c r="E69" s="2"/>
      <c r="F69" s="2">
        <v>3</v>
      </c>
      <c r="G69" s="2">
        <v>30</v>
      </c>
      <c r="H69" s="2">
        <v>15</v>
      </c>
      <c r="I69" s="2">
        <v>15</v>
      </c>
      <c r="J69" s="2">
        <v>0</v>
      </c>
      <c r="K69" s="2">
        <v>0</v>
      </c>
      <c r="L69" s="2">
        <v>0</v>
      </c>
      <c r="M69" s="2">
        <v>0</v>
      </c>
      <c r="N69" s="3"/>
    </row>
    <row r="70" spans="1:14" s="24" customFormat="1" ht="12.75">
      <c r="A70" s="27">
        <v>14</v>
      </c>
      <c r="B70" s="6" t="s">
        <v>82</v>
      </c>
      <c r="C70" s="2"/>
      <c r="D70" s="2">
        <v>3</v>
      </c>
      <c r="E70" s="2"/>
      <c r="F70" s="2">
        <v>3</v>
      </c>
      <c r="G70" s="2">
        <v>30</v>
      </c>
      <c r="H70" s="2">
        <v>15</v>
      </c>
      <c r="I70" s="2">
        <v>15</v>
      </c>
      <c r="J70" s="2">
        <v>0</v>
      </c>
      <c r="K70" s="2">
        <v>0</v>
      </c>
      <c r="L70" s="2">
        <v>0</v>
      </c>
      <c r="M70" s="2">
        <v>0</v>
      </c>
      <c r="N70" s="21"/>
    </row>
    <row r="71" spans="1:14" s="24" customFormat="1" ht="12.75">
      <c r="A71" s="27">
        <v>15</v>
      </c>
      <c r="B71" s="6" t="s">
        <v>83</v>
      </c>
      <c r="C71" s="2"/>
      <c r="D71" s="2">
        <v>3</v>
      </c>
      <c r="E71" s="2"/>
      <c r="F71" s="2">
        <v>1</v>
      </c>
      <c r="G71" s="2">
        <v>15</v>
      </c>
      <c r="H71" s="2">
        <v>15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1"/>
    </row>
    <row r="72" spans="1:14" s="38" customFormat="1" ht="12.75">
      <c r="A72" s="3">
        <v>16</v>
      </c>
      <c r="B72" s="6" t="s">
        <v>129</v>
      </c>
      <c r="C72" s="4">
        <v>4</v>
      </c>
      <c r="D72" s="4">
        <v>4</v>
      </c>
      <c r="E72" s="4"/>
      <c r="F72" s="2">
        <v>3</v>
      </c>
      <c r="G72" s="4">
        <v>20</v>
      </c>
      <c r="H72" s="2">
        <v>0</v>
      </c>
      <c r="I72" s="2">
        <v>0</v>
      </c>
      <c r="J72" s="2">
        <v>0</v>
      </c>
      <c r="K72" s="2">
        <v>10</v>
      </c>
      <c r="L72" s="2">
        <v>10</v>
      </c>
      <c r="M72" s="2">
        <v>0</v>
      </c>
      <c r="N72" s="3"/>
    </row>
    <row r="73" spans="1:14" s="41" customFormat="1" ht="12.75">
      <c r="A73" s="3">
        <v>17</v>
      </c>
      <c r="B73" s="6" t="s">
        <v>84</v>
      </c>
      <c r="C73" s="2"/>
      <c r="D73" s="2">
        <v>4</v>
      </c>
      <c r="E73" s="2"/>
      <c r="F73" s="2">
        <v>3</v>
      </c>
      <c r="G73" s="2">
        <v>20</v>
      </c>
      <c r="H73" s="5">
        <v>0</v>
      </c>
      <c r="I73" s="5">
        <v>0</v>
      </c>
      <c r="J73" s="5">
        <v>0</v>
      </c>
      <c r="K73" s="5">
        <v>10</v>
      </c>
      <c r="L73" s="5">
        <v>10</v>
      </c>
      <c r="M73" s="5">
        <v>0</v>
      </c>
      <c r="N73" s="3"/>
    </row>
    <row r="74" spans="1:14" s="29" customFormat="1" ht="12.75">
      <c r="A74" s="3">
        <v>18</v>
      </c>
      <c r="B74" s="6" t="s">
        <v>85</v>
      </c>
      <c r="C74" s="2"/>
      <c r="D74" s="2">
        <v>4</v>
      </c>
      <c r="E74" s="2"/>
      <c r="F74" s="2">
        <v>3</v>
      </c>
      <c r="G74" s="2">
        <v>20</v>
      </c>
      <c r="H74" s="5">
        <v>0</v>
      </c>
      <c r="I74" s="5">
        <v>0</v>
      </c>
      <c r="J74" s="5">
        <v>0</v>
      </c>
      <c r="K74" s="5">
        <v>10</v>
      </c>
      <c r="L74" s="5">
        <v>10</v>
      </c>
      <c r="M74" s="5">
        <v>0</v>
      </c>
      <c r="N74" s="3"/>
    </row>
    <row r="75" spans="1:14" s="13" customFormat="1" ht="12.75">
      <c r="A75" s="11"/>
      <c r="B75" s="11" t="s">
        <v>28</v>
      </c>
      <c r="C75" s="12">
        <f>COUNT(C55:C74)</f>
        <v>8</v>
      </c>
      <c r="D75" s="12"/>
      <c r="E75" s="11"/>
      <c r="F75" s="12">
        <f aca="true" t="shared" si="8" ref="F75:M75">SUM(F55:F74)</f>
        <v>60</v>
      </c>
      <c r="G75" s="12">
        <f t="shared" si="8"/>
        <v>567</v>
      </c>
      <c r="H75" s="12">
        <f t="shared" si="8"/>
        <v>120</v>
      </c>
      <c r="I75" s="12">
        <f t="shared" si="8"/>
        <v>150</v>
      </c>
      <c r="J75" s="12">
        <f t="shared" si="8"/>
        <v>29</v>
      </c>
      <c r="K75" s="12">
        <f t="shared" si="8"/>
        <v>103</v>
      </c>
      <c r="L75" s="12">
        <f t="shared" si="8"/>
        <v>165</v>
      </c>
      <c r="M75" s="12">
        <f t="shared" si="8"/>
        <v>0</v>
      </c>
      <c r="N75" s="11"/>
    </row>
    <row r="76" spans="2:14" s="1" customFormat="1" ht="12.75">
      <c r="B76" s="18" t="s">
        <v>49</v>
      </c>
      <c r="C76" s="19"/>
      <c r="D76" s="19"/>
      <c r="E76" s="19"/>
      <c r="F76" s="13"/>
      <c r="G76" s="108">
        <f>SUM(H75:J75)</f>
        <v>299</v>
      </c>
      <c r="H76" s="108"/>
      <c r="I76" s="108"/>
      <c r="J76" s="108">
        <f>SUM(K75:M75)</f>
        <v>268</v>
      </c>
      <c r="K76" s="108"/>
      <c r="L76" s="108"/>
      <c r="M76" s="10"/>
      <c r="N76" s="9"/>
    </row>
    <row r="77" spans="2:14" s="1" customFormat="1" ht="12.75">
      <c r="B77" s="76" t="s">
        <v>47</v>
      </c>
      <c r="C77" s="19"/>
      <c r="D77" s="19"/>
      <c r="E77" s="19"/>
      <c r="F77" s="76">
        <f>SUM(F55:F74)</f>
        <v>60</v>
      </c>
      <c r="G77" s="77" t="s">
        <v>154</v>
      </c>
      <c r="H77" s="77" t="s">
        <v>155</v>
      </c>
      <c r="I77" s="71"/>
      <c r="J77" s="71"/>
      <c r="K77" s="71"/>
      <c r="L77" s="71"/>
      <c r="M77" s="10"/>
      <c r="N77" s="9"/>
    </row>
    <row r="78" spans="2:14" s="1" customFormat="1" ht="12.75">
      <c r="B78" s="78" t="s">
        <v>55</v>
      </c>
      <c r="C78" s="19"/>
      <c r="D78" s="19"/>
      <c r="E78" s="19"/>
      <c r="F78" s="79">
        <f>SUM(F55:F65)</f>
        <v>42</v>
      </c>
      <c r="G78" s="77">
        <f>+F55+F56+F58+F64+F65-9</f>
        <v>18</v>
      </c>
      <c r="H78" s="77">
        <f>F78-G78</f>
        <v>24</v>
      </c>
      <c r="I78" s="71"/>
      <c r="J78" s="71"/>
      <c r="K78" s="71"/>
      <c r="L78" s="71"/>
      <c r="M78" s="10"/>
      <c r="N78" s="9"/>
    </row>
    <row r="79" spans="2:14" s="1" customFormat="1" ht="12.75">
      <c r="B79" s="78" t="s">
        <v>156</v>
      </c>
      <c r="C79" s="19"/>
      <c r="D79" s="19"/>
      <c r="E79" s="19"/>
      <c r="F79" s="79">
        <f>SUM(F68:F74)</f>
        <v>18</v>
      </c>
      <c r="G79" s="77">
        <f>+SUM(F68:F71)</f>
        <v>9</v>
      </c>
      <c r="H79" s="77">
        <f>F79-G79</f>
        <v>9</v>
      </c>
      <c r="I79" s="71"/>
      <c r="J79" s="71"/>
      <c r="K79" s="71"/>
      <c r="L79" s="71"/>
      <c r="M79" s="10"/>
      <c r="N79" s="9"/>
    </row>
    <row r="80" spans="2:14" s="1" customFormat="1" ht="12.75">
      <c r="B80" s="18"/>
      <c r="C80" s="19"/>
      <c r="D80" s="19"/>
      <c r="E80" s="19"/>
      <c r="F80" s="13"/>
      <c r="G80" s="76">
        <f>SUM(G78:G79)</f>
        <v>27</v>
      </c>
      <c r="H80" s="76">
        <f>SUM(H78:H79)</f>
        <v>33</v>
      </c>
      <c r="I80" s="71"/>
      <c r="J80" s="71"/>
      <c r="K80" s="71"/>
      <c r="L80" s="71"/>
      <c r="M80" s="10"/>
      <c r="N80" s="9"/>
    </row>
    <row r="82" spans="2:5" ht="12.75">
      <c r="B82" s="102" t="s">
        <v>67</v>
      </c>
      <c r="C82" s="103"/>
      <c r="D82" s="103"/>
      <c r="E82" s="103"/>
    </row>
    <row r="83" spans="2:13" s="40" customFormat="1" ht="12.75">
      <c r="B83" s="40" t="s">
        <v>51</v>
      </c>
      <c r="F83" s="40">
        <f>SUM(F55:F58)</f>
        <v>31</v>
      </c>
      <c r="G83" s="40">
        <f>SUM(G55:G58)</f>
        <v>223</v>
      </c>
      <c r="H83" s="40">
        <f aca="true" t="shared" si="9" ref="H83:M83">SUM(H55:H58)</f>
        <v>60</v>
      </c>
      <c r="I83" s="40">
        <f t="shared" si="9"/>
        <v>45</v>
      </c>
      <c r="J83" s="40">
        <f t="shared" si="9"/>
        <v>15</v>
      </c>
      <c r="K83" s="40">
        <f t="shared" si="9"/>
        <v>43</v>
      </c>
      <c r="L83" s="40">
        <f t="shared" si="9"/>
        <v>60</v>
      </c>
      <c r="M83" s="40">
        <f t="shared" si="9"/>
        <v>0</v>
      </c>
    </row>
    <row r="84" spans="2:13" s="25" customFormat="1" ht="12.75">
      <c r="B84" s="25" t="s">
        <v>52</v>
      </c>
      <c r="F84" s="25">
        <f>SUM(F59:F59)</f>
        <v>2</v>
      </c>
      <c r="G84" s="25">
        <f>SUM(G59:G59)</f>
        <v>30</v>
      </c>
      <c r="H84" s="25">
        <f aca="true" t="shared" si="10" ref="H84:M84">SUM(H59:H59)</f>
        <v>0</v>
      </c>
      <c r="I84" s="25">
        <f t="shared" si="10"/>
        <v>0</v>
      </c>
      <c r="J84" s="25">
        <f t="shared" si="10"/>
        <v>0</v>
      </c>
      <c r="K84" s="25">
        <f t="shared" si="10"/>
        <v>30</v>
      </c>
      <c r="L84" s="25">
        <f t="shared" si="10"/>
        <v>0</v>
      </c>
      <c r="M84" s="25">
        <f t="shared" si="10"/>
        <v>0</v>
      </c>
    </row>
    <row r="85" spans="2:13" s="41" customFormat="1" ht="12.75">
      <c r="B85" s="41" t="s">
        <v>32</v>
      </c>
      <c r="F85" s="41">
        <v>1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</row>
    <row r="86" spans="2:13" s="41" customFormat="1" ht="12.75">
      <c r="B86" s="41" t="s">
        <v>135</v>
      </c>
      <c r="F86" s="41">
        <f>SUM(F62:F63)</f>
        <v>7</v>
      </c>
      <c r="G86" s="41">
        <f>SUM(G62:G63)</f>
        <v>120</v>
      </c>
      <c r="H86" s="41">
        <f aca="true" t="shared" si="11" ref="H86:M86">SUM(H62:H63)</f>
        <v>0</v>
      </c>
      <c r="I86" s="41">
        <f t="shared" si="11"/>
        <v>60</v>
      </c>
      <c r="J86" s="41">
        <f t="shared" si="11"/>
        <v>0</v>
      </c>
      <c r="K86" s="41">
        <f t="shared" si="11"/>
        <v>0</v>
      </c>
      <c r="L86" s="41">
        <f t="shared" si="11"/>
        <v>60</v>
      </c>
      <c r="M86" s="41">
        <f t="shared" si="11"/>
        <v>0</v>
      </c>
    </row>
    <row r="87" spans="2:13" s="41" customFormat="1" ht="12.75">
      <c r="B87" s="41" t="s">
        <v>134</v>
      </c>
      <c r="F87" s="41">
        <f>SUM(F64:F64)</f>
        <v>0</v>
      </c>
      <c r="G87" s="41">
        <f>SUM(G64:G64)</f>
        <v>15</v>
      </c>
      <c r="H87" s="41">
        <f aca="true" t="shared" si="12" ref="H87:M87">SUM(H64:H64)</f>
        <v>0</v>
      </c>
      <c r="I87" s="41">
        <f t="shared" si="12"/>
        <v>15</v>
      </c>
      <c r="J87" s="41">
        <f t="shared" si="12"/>
        <v>0</v>
      </c>
      <c r="K87" s="41">
        <f t="shared" si="12"/>
        <v>0</v>
      </c>
      <c r="L87" s="41">
        <f t="shared" si="12"/>
        <v>0</v>
      </c>
      <c r="M87" s="41">
        <f t="shared" si="12"/>
        <v>0</v>
      </c>
    </row>
    <row r="88" spans="2:13" ht="12.75">
      <c r="B88" s="20" t="s">
        <v>53</v>
      </c>
      <c r="F88">
        <f>SUM(F83:F87)</f>
        <v>41</v>
      </c>
      <c r="G88">
        <f>SUM(G83:G87)</f>
        <v>388</v>
      </c>
      <c r="H88">
        <f aca="true" t="shared" si="13" ref="H88:M88">SUM(H83:H87)</f>
        <v>60</v>
      </c>
      <c r="I88">
        <f t="shared" si="13"/>
        <v>120</v>
      </c>
      <c r="J88">
        <f t="shared" si="13"/>
        <v>15</v>
      </c>
      <c r="K88">
        <f t="shared" si="13"/>
        <v>73</v>
      </c>
      <c r="L88">
        <f t="shared" si="13"/>
        <v>120</v>
      </c>
      <c r="M88">
        <f t="shared" si="13"/>
        <v>0</v>
      </c>
    </row>
    <row r="89" spans="2:13" ht="12.75">
      <c r="B89" s="15" t="s">
        <v>0</v>
      </c>
      <c r="D89" s="15"/>
      <c r="E89" s="20" t="s">
        <v>41</v>
      </c>
      <c r="F89" s="20" t="s">
        <v>1</v>
      </c>
      <c r="G89" s="20"/>
      <c r="H89" s="15"/>
      <c r="I89" s="15"/>
      <c r="J89" s="15"/>
      <c r="K89" s="15"/>
      <c r="L89" s="15"/>
      <c r="M89" s="15"/>
    </row>
    <row r="90" spans="2:13" ht="12.75">
      <c r="B90" t="s">
        <v>2</v>
      </c>
      <c r="D90" s="16"/>
      <c r="E90" s="72">
        <f>G90/G93</f>
        <v>0.4245562130177515</v>
      </c>
      <c r="F90" s="20" t="s">
        <v>42</v>
      </c>
      <c r="G90" s="20">
        <f>H123+K123</f>
        <v>287</v>
      </c>
      <c r="H90" s="15"/>
      <c r="I90" s="15"/>
      <c r="J90" s="15"/>
      <c r="K90" s="15"/>
      <c r="L90" s="15"/>
      <c r="M90" s="15"/>
    </row>
    <row r="91" spans="2:13" ht="12.75">
      <c r="B91" t="s">
        <v>60</v>
      </c>
      <c r="D91" s="16"/>
      <c r="E91" s="72">
        <f>G91/G93</f>
        <v>0.48372781065088755</v>
      </c>
      <c r="F91" s="20" t="s">
        <v>43</v>
      </c>
      <c r="G91" s="20">
        <f>I123+L123</f>
        <v>327</v>
      </c>
      <c r="H91" s="15"/>
      <c r="I91" s="15"/>
      <c r="J91" s="15"/>
      <c r="K91" s="15"/>
      <c r="L91" s="15"/>
      <c r="M91" s="15"/>
    </row>
    <row r="92" spans="2:13" ht="12.75">
      <c r="B92" t="s">
        <v>34</v>
      </c>
      <c r="D92" s="16"/>
      <c r="E92" s="72">
        <f>G92/G93</f>
        <v>0.09171597633136094</v>
      </c>
      <c r="F92" s="20" t="s">
        <v>44</v>
      </c>
      <c r="G92" s="20">
        <f>J123+M123</f>
        <v>62</v>
      </c>
      <c r="H92" s="15"/>
      <c r="I92" s="15"/>
      <c r="J92" s="15"/>
      <c r="K92" s="15"/>
      <c r="L92" s="15"/>
      <c r="M92" s="15"/>
    </row>
    <row r="93" spans="2:13" ht="12.75">
      <c r="B93" t="s">
        <v>64</v>
      </c>
      <c r="D93" s="15"/>
      <c r="E93" s="72">
        <f>SUM(E90:E92)</f>
        <v>1</v>
      </c>
      <c r="F93" s="20" t="s">
        <v>4</v>
      </c>
      <c r="G93" s="20">
        <f>SUM(G90:G92)</f>
        <v>676</v>
      </c>
      <c r="H93" s="15"/>
      <c r="I93" s="15"/>
      <c r="J93" s="15"/>
      <c r="K93" s="15"/>
      <c r="L93" s="15"/>
      <c r="M93" s="15"/>
    </row>
    <row r="94" ht="12.75">
      <c r="B94" t="s">
        <v>80</v>
      </c>
    </row>
    <row r="95" spans="1:14" ht="12.75" customHeight="1">
      <c r="A95" s="99" t="s">
        <v>35</v>
      </c>
      <c r="B95" s="101" t="s">
        <v>5</v>
      </c>
      <c r="C95" s="100" t="s">
        <v>6</v>
      </c>
      <c r="D95" s="106"/>
      <c r="E95" s="107"/>
      <c r="F95" s="80" t="s">
        <v>7</v>
      </c>
      <c r="G95" s="100" t="s">
        <v>8</v>
      </c>
      <c r="H95" s="106"/>
      <c r="I95" s="106"/>
      <c r="J95" s="106"/>
      <c r="K95" s="106"/>
      <c r="L95" s="106"/>
      <c r="M95" s="107"/>
      <c r="N95" s="93" t="s">
        <v>9</v>
      </c>
    </row>
    <row r="96" spans="1:14" s="1" customFormat="1" ht="12.75">
      <c r="A96" s="99"/>
      <c r="B96" s="104"/>
      <c r="C96" s="81" t="s">
        <v>10</v>
      </c>
      <c r="D96" s="81" t="s">
        <v>11</v>
      </c>
      <c r="E96" s="82" t="s">
        <v>12</v>
      </c>
      <c r="F96" s="110" t="s">
        <v>47</v>
      </c>
      <c r="G96" s="82" t="s">
        <v>4</v>
      </c>
      <c r="H96" s="97" t="s">
        <v>146</v>
      </c>
      <c r="I96" s="98"/>
      <c r="J96" s="96"/>
      <c r="K96" s="97" t="s">
        <v>147</v>
      </c>
      <c r="L96" s="98"/>
      <c r="M96" s="96"/>
      <c r="N96" s="94"/>
    </row>
    <row r="97" spans="1:14" s="1" customFormat="1" ht="12.75">
      <c r="A97" s="99"/>
      <c r="B97" s="105"/>
      <c r="C97" s="84"/>
      <c r="D97" s="84" t="s">
        <v>15</v>
      </c>
      <c r="E97" s="85" t="s">
        <v>16</v>
      </c>
      <c r="F97" s="111"/>
      <c r="G97" s="85" t="s">
        <v>17</v>
      </c>
      <c r="H97" s="83" t="s">
        <v>18</v>
      </c>
      <c r="I97" s="57" t="s">
        <v>19</v>
      </c>
      <c r="J97" s="57" t="s">
        <v>20</v>
      </c>
      <c r="K97" s="57" t="s">
        <v>18</v>
      </c>
      <c r="L97" s="57" t="s">
        <v>19</v>
      </c>
      <c r="M97" s="57" t="s">
        <v>20</v>
      </c>
      <c r="N97" s="95"/>
    </row>
    <row r="98" spans="1:14" s="24" customFormat="1" ht="12.75">
      <c r="A98" s="30">
        <v>1</v>
      </c>
      <c r="B98" s="30" t="s">
        <v>96</v>
      </c>
      <c r="C98" s="31">
        <v>5</v>
      </c>
      <c r="D98" s="31">
        <v>5</v>
      </c>
      <c r="E98" s="31"/>
      <c r="F98" s="32">
        <v>4</v>
      </c>
      <c r="G98" s="31">
        <v>30</v>
      </c>
      <c r="H98" s="32">
        <v>15</v>
      </c>
      <c r="I98" s="32">
        <v>0</v>
      </c>
      <c r="J98" s="32">
        <v>15</v>
      </c>
      <c r="K98" s="32">
        <v>0</v>
      </c>
      <c r="L98" s="32">
        <v>0</v>
      </c>
      <c r="M98" s="32">
        <v>0</v>
      </c>
      <c r="N98" s="30"/>
    </row>
    <row r="99" spans="1:14" s="24" customFormat="1" ht="12.75">
      <c r="A99" s="30">
        <v>2</v>
      </c>
      <c r="B99" s="30" t="s">
        <v>37</v>
      </c>
      <c r="C99" s="32">
        <v>6</v>
      </c>
      <c r="D99" s="31">
        <v>6</v>
      </c>
      <c r="E99" s="32"/>
      <c r="F99" s="32">
        <v>4</v>
      </c>
      <c r="G99" s="32">
        <v>30</v>
      </c>
      <c r="H99" s="32">
        <v>0</v>
      </c>
      <c r="I99" s="32">
        <v>0</v>
      </c>
      <c r="J99" s="32">
        <v>0</v>
      </c>
      <c r="K99" s="32">
        <v>15</v>
      </c>
      <c r="L99" s="32">
        <v>15</v>
      </c>
      <c r="M99" s="32">
        <v>0</v>
      </c>
      <c r="N99" s="30"/>
    </row>
    <row r="100" spans="1:14" s="24" customFormat="1" ht="12.75">
      <c r="A100" s="21">
        <v>3</v>
      </c>
      <c r="B100" s="45" t="s">
        <v>50</v>
      </c>
      <c r="C100" s="43">
        <v>5</v>
      </c>
      <c r="D100" s="43">
        <v>5</v>
      </c>
      <c r="E100" s="43"/>
      <c r="F100" s="22">
        <v>4</v>
      </c>
      <c r="G100" s="43">
        <v>38</v>
      </c>
      <c r="H100" s="22">
        <v>10</v>
      </c>
      <c r="I100" s="22">
        <v>28</v>
      </c>
      <c r="J100" s="22">
        <v>0</v>
      </c>
      <c r="K100" s="22">
        <v>0</v>
      </c>
      <c r="L100" s="22">
        <v>0</v>
      </c>
      <c r="M100" s="22">
        <v>0</v>
      </c>
      <c r="N100" s="21"/>
    </row>
    <row r="101" spans="1:14" s="24" customFormat="1" ht="12.75">
      <c r="A101" s="21">
        <v>4</v>
      </c>
      <c r="B101" s="21" t="s">
        <v>97</v>
      </c>
      <c r="C101" s="43">
        <v>6</v>
      </c>
      <c r="D101" s="43">
        <v>6</v>
      </c>
      <c r="E101" s="43"/>
      <c r="F101" s="22">
        <v>3</v>
      </c>
      <c r="G101" s="43">
        <v>30</v>
      </c>
      <c r="H101" s="22">
        <v>0</v>
      </c>
      <c r="I101" s="22">
        <v>0</v>
      </c>
      <c r="J101" s="22">
        <v>0</v>
      </c>
      <c r="K101" s="22">
        <v>15</v>
      </c>
      <c r="L101" s="22">
        <v>15</v>
      </c>
      <c r="M101" s="22">
        <v>0</v>
      </c>
      <c r="N101" s="21"/>
    </row>
    <row r="102" spans="1:14" s="24" customFormat="1" ht="12.75">
      <c r="A102" s="21">
        <v>5</v>
      </c>
      <c r="B102" s="21" t="s">
        <v>98</v>
      </c>
      <c r="C102" s="22">
        <v>6</v>
      </c>
      <c r="D102" s="43">
        <v>6</v>
      </c>
      <c r="E102" s="22"/>
      <c r="F102" s="22">
        <v>3</v>
      </c>
      <c r="G102" s="22">
        <v>30</v>
      </c>
      <c r="H102" s="22">
        <v>0</v>
      </c>
      <c r="I102" s="22">
        <v>0</v>
      </c>
      <c r="J102" s="22">
        <v>0</v>
      </c>
      <c r="K102" s="22">
        <v>15</v>
      </c>
      <c r="L102" s="22">
        <v>15</v>
      </c>
      <c r="M102" s="22">
        <v>0</v>
      </c>
      <c r="N102" s="21"/>
    </row>
    <row r="103" spans="1:14" s="24" customFormat="1" ht="12.75">
      <c r="A103" s="21">
        <v>6</v>
      </c>
      <c r="B103" s="21" t="s">
        <v>99</v>
      </c>
      <c r="C103" s="22">
        <v>6</v>
      </c>
      <c r="D103" s="22">
        <v>6</v>
      </c>
      <c r="E103" s="22"/>
      <c r="F103" s="22">
        <v>3</v>
      </c>
      <c r="G103" s="22">
        <v>30</v>
      </c>
      <c r="H103" s="22">
        <v>0</v>
      </c>
      <c r="I103" s="22">
        <v>0</v>
      </c>
      <c r="J103" s="22">
        <v>0</v>
      </c>
      <c r="K103" s="22">
        <v>20</v>
      </c>
      <c r="L103" s="22">
        <v>10</v>
      </c>
      <c r="M103" s="22">
        <v>0</v>
      </c>
      <c r="N103" s="21"/>
    </row>
    <row r="104" spans="1:14" s="69" customFormat="1" ht="12.75">
      <c r="A104" s="66">
        <v>7</v>
      </c>
      <c r="B104" s="66" t="s">
        <v>151</v>
      </c>
      <c r="C104" s="67">
        <v>5</v>
      </c>
      <c r="D104" s="67">
        <v>5</v>
      </c>
      <c r="E104" s="67"/>
      <c r="F104" s="68">
        <v>4</v>
      </c>
      <c r="G104" s="67">
        <v>43</v>
      </c>
      <c r="H104" s="68">
        <v>23</v>
      </c>
      <c r="I104" s="68">
        <v>20</v>
      </c>
      <c r="J104" s="68">
        <v>0</v>
      </c>
      <c r="K104" s="68">
        <v>0</v>
      </c>
      <c r="L104" s="68">
        <v>0</v>
      </c>
      <c r="M104" s="68">
        <v>0</v>
      </c>
      <c r="N104" s="66"/>
    </row>
    <row r="105" spans="1:14" s="1" customFormat="1" ht="12.75">
      <c r="A105" s="3">
        <v>8</v>
      </c>
      <c r="B105" s="3" t="s">
        <v>100</v>
      </c>
      <c r="C105" s="2"/>
      <c r="D105" s="4">
        <v>5</v>
      </c>
      <c r="E105" s="2"/>
      <c r="F105" s="2">
        <v>2</v>
      </c>
      <c r="G105" s="2">
        <v>30</v>
      </c>
      <c r="H105" s="2">
        <v>15</v>
      </c>
      <c r="I105" s="2">
        <v>15</v>
      </c>
      <c r="J105" s="2">
        <v>0</v>
      </c>
      <c r="K105" s="2">
        <v>0</v>
      </c>
      <c r="L105" s="2">
        <v>0</v>
      </c>
      <c r="M105" s="2">
        <v>0</v>
      </c>
      <c r="N105" s="3"/>
    </row>
    <row r="106" spans="1:14" s="1" customFormat="1" ht="12.75">
      <c r="A106" s="3">
        <v>9</v>
      </c>
      <c r="B106" s="3" t="s">
        <v>36</v>
      </c>
      <c r="C106" s="2"/>
      <c r="D106" s="2">
        <v>5</v>
      </c>
      <c r="E106" s="2"/>
      <c r="F106" s="2">
        <v>3</v>
      </c>
      <c r="G106" s="2">
        <v>28</v>
      </c>
      <c r="H106" s="5">
        <v>10</v>
      </c>
      <c r="I106" s="5">
        <v>0</v>
      </c>
      <c r="J106" s="5">
        <v>18</v>
      </c>
      <c r="K106" s="5">
        <v>0</v>
      </c>
      <c r="L106" s="5">
        <v>0</v>
      </c>
      <c r="M106" s="5">
        <v>0</v>
      </c>
      <c r="N106" s="3"/>
    </row>
    <row r="107" spans="1:14" s="1" customFormat="1" ht="12.75">
      <c r="A107" s="3">
        <f>A106+1</f>
        <v>10</v>
      </c>
      <c r="B107" s="3" t="s">
        <v>101</v>
      </c>
      <c r="C107" s="2"/>
      <c r="D107" s="4">
        <v>6</v>
      </c>
      <c r="E107" s="2"/>
      <c r="F107" s="2">
        <v>1</v>
      </c>
      <c r="G107" s="2">
        <v>14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14</v>
      </c>
      <c r="N107" s="3"/>
    </row>
    <row r="108" spans="1:14" s="1" customFormat="1" ht="12.75">
      <c r="A108" s="3">
        <f>A107+1</f>
        <v>11</v>
      </c>
      <c r="B108" s="6" t="s">
        <v>31</v>
      </c>
      <c r="C108" s="7"/>
      <c r="D108" s="8"/>
      <c r="E108" s="7" t="s">
        <v>143</v>
      </c>
      <c r="F108" s="2">
        <v>10</v>
      </c>
      <c r="G108" s="2">
        <v>45</v>
      </c>
      <c r="H108" s="2">
        <v>0</v>
      </c>
      <c r="I108" s="2">
        <v>15</v>
      </c>
      <c r="J108" s="2">
        <v>0</v>
      </c>
      <c r="K108" s="2">
        <v>0</v>
      </c>
      <c r="L108" s="2">
        <v>30</v>
      </c>
      <c r="M108" s="2">
        <v>0</v>
      </c>
      <c r="N108" s="3" t="s">
        <v>165</v>
      </c>
    </row>
    <row r="109" spans="1:14" s="1" customFormat="1" ht="12.75">
      <c r="A109" s="3">
        <f>A108+1</f>
        <v>12</v>
      </c>
      <c r="B109" s="6" t="s">
        <v>102</v>
      </c>
      <c r="C109" s="7"/>
      <c r="D109" s="8">
        <v>6</v>
      </c>
      <c r="E109" s="7"/>
      <c r="F109" s="2">
        <v>2</v>
      </c>
      <c r="G109" s="2">
        <v>28</v>
      </c>
      <c r="H109" s="2">
        <v>0</v>
      </c>
      <c r="I109" s="2">
        <v>0</v>
      </c>
      <c r="J109" s="2">
        <v>0</v>
      </c>
      <c r="K109" s="2">
        <v>14</v>
      </c>
      <c r="L109" s="2">
        <v>14</v>
      </c>
      <c r="M109" s="2">
        <v>0</v>
      </c>
      <c r="N109" s="3"/>
    </row>
    <row r="110" spans="1:14" s="1" customFormat="1" ht="12.75">
      <c r="A110" s="3"/>
      <c r="B110" s="3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</row>
    <row r="111" spans="1:14" s="1" customFormat="1" ht="12.75">
      <c r="A111" s="3"/>
      <c r="B111" s="47" t="s">
        <v>54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</row>
    <row r="112" spans="1:14" s="1" customFormat="1" ht="12.75">
      <c r="A112" s="3">
        <v>13</v>
      </c>
      <c r="B112" s="3" t="s">
        <v>38</v>
      </c>
      <c r="C112" s="2">
        <v>5</v>
      </c>
      <c r="D112" s="2">
        <v>5</v>
      </c>
      <c r="E112" s="2"/>
      <c r="F112" s="2">
        <v>3</v>
      </c>
      <c r="G112" s="2">
        <v>45</v>
      </c>
      <c r="H112" s="2">
        <v>15</v>
      </c>
      <c r="I112" s="2">
        <v>30</v>
      </c>
      <c r="J112" s="2">
        <v>0</v>
      </c>
      <c r="K112" s="2">
        <v>0</v>
      </c>
      <c r="L112" s="2">
        <v>0</v>
      </c>
      <c r="M112" s="2">
        <v>0</v>
      </c>
      <c r="N112" s="3"/>
    </row>
    <row r="113" spans="1:14" s="59" customFormat="1" ht="25.5">
      <c r="A113" s="55">
        <v>14</v>
      </c>
      <c r="B113" s="56" t="s">
        <v>148</v>
      </c>
      <c r="C113" s="57"/>
      <c r="D113" s="57">
        <v>5</v>
      </c>
      <c r="E113" s="57"/>
      <c r="F113" s="57">
        <v>2</v>
      </c>
      <c r="G113" s="57">
        <v>30</v>
      </c>
      <c r="H113" s="57">
        <v>15</v>
      </c>
      <c r="I113" s="57">
        <v>15</v>
      </c>
      <c r="J113" s="57">
        <v>0</v>
      </c>
      <c r="K113" s="57">
        <v>0</v>
      </c>
      <c r="L113" s="57">
        <v>0</v>
      </c>
      <c r="M113" s="57">
        <v>0</v>
      </c>
      <c r="N113" s="55"/>
    </row>
    <row r="114" spans="1:14" s="1" customFormat="1" ht="12.75">
      <c r="A114" s="3">
        <v>15</v>
      </c>
      <c r="B114" s="3" t="s">
        <v>110</v>
      </c>
      <c r="C114" s="4"/>
      <c r="D114" s="4">
        <v>5</v>
      </c>
      <c r="E114" s="4"/>
      <c r="F114" s="2">
        <v>1</v>
      </c>
      <c r="G114" s="4">
        <v>20</v>
      </c>
      <c r="H114" s="2">
        <v>10</v>
      </c>
      <c r="I114" s="2">
        <v>10</v>
      </c>
      <c r="J114" s="2">
        <v>0</v>
      </c>
      <c r="K114" s="2">
        <v>0</v>
      </c>
      <c r="L114" s="2">
        <v>0</v>
      </c>
      <c r="M114" s="2">
        <v>0</v>
      </c>
      <c r="N114" s="3"/>
    </row>
    <row r="115" spans="1:14" s="1" customFormat="1" ht="12.75">
      <c r="A115" s="3">
        <v>16</v>
      </c>
      <c r="B115" s="3" t="s">
        <v>111</v>
      </c>
      <c r="C115" s="4"/>
      <c r="D115" s="4">
        <v>5</v>
      </c>
      <c r="E115" s="4"/>
      <c r="F115" s="2">
        <v>1</v>
      </c>
      <c r="G115" s="4">
        <v>20</v>
      </c>
      <c r="H115" s="2">
        <v>10</v>
      </c>
      <c r="I115" s="2">
        <v>10</v>
      </c>
      <c r="J115" s="2">
        <v>0</v>
      </c>
      <c r="K115" s="2">
        <v>0</v>
      </c>
      <c r="L115" s="2">
        <v>0</v>
      </c>
      <c r="M115" s="2">
        <v>0</v>
      </c>
      <c r="N115" s="3"/>
    </row>
    <row r="116" spans="1:14" s="1" customFormat="1" ht="12.75">
      <c r="A116" s="3">
        <v>17</v>
      </c>
      <c r="B116" s="3" t="s">
        <v>112</v>
      </c>
      <c r="C116" s="4"/>
      <c r="D116" s="4">
        <v>5</v>
      </c>
      <c r="E116" s="4"/>
      <c r="F116" s="2">
        <v>1</v>
      </c>
      <c r="G116" s="4">
        <v>20</v>
      </c>
      <c r="H116" s="2">
        <v>10</v>
      </c>
      <c r="I116" s="2">
        <v>10</v>
      </c>
      <c r="J116" s="2">
        <v>0</v>
      </c>
      <c r="K116" s="2">
        <v>0</v>
      </c>
      <c r="L116" s="2">
        <v>0</v>
      </c>
      <c r="M116" s="2">
        <v>0</v>
      </c>
      <c r="N116" s="3"/>
    </row>
    <row r="117" spans="1:14" s="1" customFormat="1" ht="12.75">
      <c r="A117" s="3">
        <v>18</v>
      </c>
      <c r="B117" s="3" t="s">
        <v>113</v>
      </c>
      <c r="C117" s="4"/>
      <c r="D117" s="4">
        <v>5</v>
      </c>
      <c r="E117" s="4"/>
      <c r="F117" s="2">
        <v>2</v>
      </c>
      <c r="G117" s="4">
        <v>15</v>
      </c>
      <c r="H117" s="2">
        <v>0</v>
      </c>
      <c r="I117" s="2">
        <v>0</v>
      </c>
      <c r="J117" s="2">
        <v>15</v>
      </c>
      <c r="K117" s="2">
        <v>0</v>
      </c>
      <c r="L117" s="2">
        <v>0</v>
      </c>
      <c r="M117" s="2">
        <v>0</v>
      </c>
      <c r="N117" s="3"/>
    </row>
    <row r="118" spans="1:14" s="1" customFormat="1" ht="12.75">
      <c r="A118" s="3">
        <v>19</v>
      </c>
      <c r="B118" s="3" t="s">
        <v>114</v>
      </c>
      <c r="C118" s="4"/>
      <c r="D118" s="4">
        <v>6</v>
      </c>
      <c r="E118" s="4"/>
      <c r="F118" s="2">
        <v>1</v>
      </c>
      <c r="G118" s="4">
        <v>20</v>
      </c>
      <c r="H118" s="2">
        <v>0</v>
      </c>
      <c r="I118" s="2">
        <v>0</v>
      </c>
      <c r="J118" s="2">
        <v>0</v>
      </c>
      <c r="K118" s="2">
        <v>10</v>
      </c>
      <c r="L118" s="2">
        <v>10</v>
      </c>
      <c r="M118" s="2">
        <v>0</v>
      </c>
      <c r="N118" s="3"/>
    </row>
    <row r="119" spans="1:14" ht="12.75">
      <c r="A119" s="3">
        <v>20</v>
      </c>
      <c r="B119" s="3" t="s">
        <v>115</v>
      </c>
      <c r="C119" s="4"/>
      <c r="D119" s="4">
        <v>6</v>
      </c>
      <c r="E119" s="4"/>
      <c r="F119" s="2">
        <v>2</v>
      </c>
      <c r="G119" s="4">
        <v>40</v>
      </c>
      <c r="H119" s="2">
        <v>0</v>
      </c>
      <c r="I119" s="2">
        <v>0</v>
      </c>
      <c r="J119" s="2">
        <v>0</v>
      </c>
      <c r="K119" s="2">
        <v>20</v>
      </c>
      <c r="L119" s="2">
        <v>20</v>
      </c>
      <c r="M119" s="2">
        <v>0</v>
      </c>
      <c r="N119" s="3"/>
    </row>
    <row r="120" spans="1:14" s="1" customFormat="1" ht="12.75">
      <c r="A120" s="3">
        <v>21</v>
      </c>
      <c r="B120" s="3" t="s">
        <v>116</v>
      </c>
      <c r="C120" s="4"/>
      <c r="D120" s="4">
        <v>6</v>
      </c>
      <c r="E120" s="4"/>
      <c r="F120" s="2">
        <v>2</v>
      </c>
      <c r="G120" s="4">
        <v>40</v>
      </c>
      <c r="H120" s="2">
        <v>0</v>
      </c>
      <c r="I120" s="2">
        <v>0</v>
      </c>
      <c r="J120" s="2">
        <v>0</v>
      </c>
      <c r="K120" s="2">
        <v>20</v>
      </c>
      <c r="L120" s="2">
        <v>20</v>
      </c>
      <c r="M120" s="2">
        <v>0</v>
      </c>
      <c r="N120" s="3"/>
    </row>
    <row r="121" spans="1:14" s="59" customFormat="1" ht="25.5">
      <c r="A121" s="55">
        <v>22</v>
      </c>
      <c r="B121" s="56" t="s">
        <v>149</v>
      </c>
      <c r="C121" s="60"/>
      <c r="D121" s="60">
        <v>6</v>
      </c>
      <c r="E121" s="60"/>
      <c r="F121" s="57">
        <v>1</v>
      </c>
      <c r="G121" s="60">
        <v>20</v>
      </c>
      <c r="H121" s="57">
        <v>0</v>
      </c>
      <c r="I121" s="57">
        <v>0</v>
      </c>
      <c r="J121" s="57">
        <v>0</v>
      </c>
      <c r="K121" s="57">
        <v>10</v>
      </c>
      <c r="L121" s="57">
        <v>10</v>
      </c>
      <c r="M121" s="57">
        <v>0</v>
      </c>
      <c r="N121" s="55"/>
    </row>
    <row r="122" spans="1:14" s="1" customFormat="1" ht="12.75">
      <c r="A122" s="3">
        <v>23</v>
      </c>
      <c r="B122" s="3" t="s">
        <v>117</v>
      </c>
      <c r="C122" s="4"/>
      <c r="D122" s="4">
        <v>6</v>
      </c>
      <c r="E122" s="4"/>
      <c r="F122" s="2">
        <v>1</v>
      </c>
      <c r="G122" s="4">
        <v>30</v>
      </c>
      <c r="H122" s="2">
        <v>0</v>
      </c>
      <c r="I122" s="2">
        <v>0</v>
      </c>
      <c r="J122" s="2">
        <v>0</v>
      </c>
      <c r="K122" s="2">
        <v>15</v>
      </c>
      <c r="L122" s="2">
        <v>15</v>
      </c>
      <c r="M122" s="2">
        <v>0</v>
      </c>
      <c r="N122" s="3"/>
    </row>
    <row r="123" spans="1:14" s="13" customFormat="1" ht="12.75">
      <c r="A123" s="11"/>
      <c r="B123" s="11" t="s">
        <v>28</v>
      </c>
      <c r="C123" s="12">
        <f>COUNT(C98:C122)</f>
        <v>8</v>
      </c>
      <c r="D123" s="11"/>
      <c r="E123" s="11"/>
      <c r="F123" s="12">
        <f aca="true" t="shared" si="14" ref="F123:M123">SUM(F98:F122)</f>
        <v>60</v>
      </c>
      <c r="G123" s="12">
        <f t="shared" si="14"/>
        <v>676</v>
      </c>
      <c r="H123" s="12">
        <f t="shared" si="14"/>
        <v>133</v>
      </c>
      <c r="I123" s="12">
        <f t="shared" si="14"/>
        <v>153</v>
      </c>
      <c r="J123" s="12">
        <f t="shared" si="14"/>
        <v>48</v>
      </c>
      <c r="K123" s="12">
        <f t="shared" si="14"/>
        <v>154</v>
      </c>
      <c r="L123" s="12">
        <f t="shared" si="14"/>
        <v>174</v>
      </c>
      <c r="M123" s="12">
        <f t="shared" si="14"/>
        <v>14</v>
      </c>
      <c r="N123" s="11"/>
    </row>
    <row r="124" spans="2:14" s="15" customFormat="1" ht="12.75">
      <c r="B124" s="15" t="s">
        <v>49</v>
      </c>
      <c r="H124" s="109">
        <f>SUM(H123:J123)</f>
        <v>334</v>
      </c>
      <c r="I124" s="109"/>
      <c r="J124" s="109"/>
      <c r="K124" s="109">
        <f>SUM(K123:M123)</f>
        <v>342</v>
      </c>
      <c r="L124" s="109"/>
      <c r="M124" s="109"/>
      <c r="N124" s="14"/>
    </row>
    <row r="125" spans="8:14" s="15" customFormat="1" ht="12.75">
      <c r="H125" s="52"/>
      <c r="I125" s="52"/>
      <c r="J125" s="52"/>
      <c r="K125" s="52"/>
      <c r="L125" s="52"/>
      <c r="M125" s="52"/>
      <c r="N125" s="14"/>
    </row>
    <row r="126" spans="2:14" s="15" customFormat="1" ht="12.75">
      <c r="B126" s="76" t="s">
        <v>47</v>
      </c>
      <c r="C126" s="19"/>
      <c r="D126" s="19"/>
      <c r="E126" s="19"/>
      <c r="F126" s="76">
        <f>SUM(F98:F122)</f>
        <v>60</v>
      </c>
      <c r="G126" s="77" t="s">
        <v>157</v>
      </c>
      <c r="H126" s="77" t="s">
        <v>158</v>
      </c>
      <c r="I126" s="52"/>
      <c r="J126" s="52"/>
      <c r="K126" s="52"/>
      <c r="L126" s="52"/>
      <c r="M126" s="52"/>
      <c r="N126" s="14"/>
    </row>
    <row r="127" spans="2:14" s="15" customFormat="1" ht="12.75">
      <c r="B127" s="78" t="s">
        <v>55</v>
      </c>
      <c r="C127" s="19"/>
      <c r="D127" s="19"/>
      <c r="E127" s="19"/>
      <c r="F127" s="79">
        <f>SUM(F98:F109)</f>
        <v>43</v>
      </c>
      <c r="G127" s="77">
        <f>+F98+F100+SUM(F104:F106)+F108-10</f>
        <v>17</v>
      </c>
      <c r="H127" s="77">
        <f>F127-G127</f>
        <v>26</v>
      </c>
      <c r="I127" s="52"/>
      <c r="J127" s="52"/>
      <c r="K127" s="52"/>
      <c r="L127" s="52"/>
      <c r="M127" s="52"/>
      <c r="N127" s="14"/>
    </row>
    <row r="128" spans="2:14" s="15" customFormat="1" ht="12.75">
      <c r="B128" s="78" t="s">
        <v>156</v>
      </c>
      <c r="C128" s="19"/>
      <c r="D128" s="19"/>
      <c r="E128" s="19"/>
      <c r="F128" s="79">
        <f>SUM(F112:F122)</f>
        <v>17</v>
      </c>
      <c r="G128" s="77">
        <f>+SUM(F112:F117)</f>
        <v>10</v>
      </c>
      <c r="H128" s="77">
        <f>F128-G128</f>
        <v>7</v>
      </c>
      <c r="I128" s="52"/>
      <c r="J128" s="52"/>
      <c r="K128" s="52"/>
      <c r="L128" s="52"/>
      <c r="M128" s="52"/>
      <c r="N128" s="14"/>
    </row>
    <row r="129" spans="7:14" s="15" customFormat="1" ht="12.75">
      <c r="G129" s="76">
        <f>SUM(G127:G128)</f>
        <v>27</v>
      </c>
      <c r="H129" s="76">
        <f>SUM(H127:H128)</f>
        <v>33</v>
      </c>
      <c r="I129" s="52"/>
      <c r="J129" s="52"/>
      <c r="K129" s="52"/>
      <c r="L129" s="52"/>
      <c r="M129" s="52"/>
      <c r="N129" s="14"/>
    </row>
    <row r="131" spans="2:13" s="25" customFormat="1" ht="12.75">
      <c r="B131" s="102" t="s">
        <v>67</v>
      </c>
      <c r="C131" s="103"/>
      <c r="D131" s="103"/>
      <c r="E131" s="103"/>
      <c r="F131"/>
      <c r="G131"/>
      <c r="H131"/>
      <c r="I131"/>
      <c r="J131"/>
      <c r="K131"/>
      <c r="L131"/>
      <c r="M131"/>
    </row>
    <row r="132" spans="2:13" s="25" customFormat="1" ht="12.75">
      <c r="B132" s="40" t="s">
        <v>51</v>
      </c>
      <c r="C132" s="40"/>
      <c r="D132" s="40"/>
      <c r="E132" s="40"/>
      <c r="F132" s="40">
        <f>SUM(F98:F99)</f>
        <v>8</v>
      </c>
      <c r="G132" s="40">
        <f>SUM(G98:G99)</f>
        <v>60</v>
      </c>
      <c r="H132" s="40">
        <f aca="true" t="shared" si="15" ref="H132:M132">SUM(H98:H99)</f>
        <v>15</v>
      </c>
      <c r="I132" s="40">
        <f t="shared" si="15"/>
        <v>0</v>
      </c>
      <c r="J132" s="40">
        <f t="shared" si="15"/>
        <v>15</v>
      </c>
      <c r="K132" s="40">
        <f t="shared" si="15"/>
        <v>15</v>
      </c>
      <c r="L132" s="40">
        <f t="shared" si="15"/>
        <v>15</v>
      </c>
      <c r="M132" s="40">
        <f t="shared" si="15"/>
        <v>0</v>
      </c>
    </row>
    <row r="133" spans="2:13" s="25" customFormat="1" ht="12.75">
      <c r="B133" s="25" t="s">
        <v>52</v>
      </c>
      <c r="F133" s="25">
        <f>SUM(F100:F104)</f>
        <v>17</v>
      </c>
      <c r="G133" s="25">
        <f aca="true" t="shared" si="16" ref="G133:M133">SUM(G100:G104)</f>
        <v>171</v>
      </c>
      <c r="H133" s="25">
        <f t="shared" si="16"/>
        <v>33</v>
      </c>
      <c r="I133" s="25">
        <f t="shared" si="16"/>
        <v>48</v>
      </c>
      <c r="J133" s="25">
        <f t="shared" si="16"/>
        <v>0</v>
      </c>
      <c r="K133" s="25">
        <f t="shared" si="16"/>
        <v>50</v>
      </c>
      <c r="L133" s="25">
        <f t="shared" si="16"/>
        <v>40</v>
      </c>
      <c r="M133" s="25">
        <f t="shared" si="16"/>
        <v>0</v>
      </c>
    </row>
    <row r="134" spans="2:13" ht="12.75">
      <c r="B134" t="s">
        <v>53</v>
      </c>
      <c r="F134">
        <f aca="true" t="shared" si="17" ref="F134:M134">SUM(F131:F133)</f>
        <v>25</v>
      </c>
      <c r="G134">
        <f t="shared" si="17"/>
        <v>231</v>
      </c>
      <c r="H134">
        <f t="shared" si="17"/>
        <v>48</v>
      </c>
      <c r="I134">
        <f t="shared" si="17"/>
        <v>48</v>
      </c>
      <c r="J134">
        <f t="shared" si="17"/>
        <v>15</v>
      </c>
      <c r="K134">
        <f t="shared" si="17"/>
        <v>65</v>
      </c>
      <c r="L134">
        <f t="shared" si="17"/>
        <v>55</v>
      </c>
      <c r="M134">
        <f t="shared" si="17"/>
        <v>0</v>
      </c>
    </row>
    <row r="137" spans="2:5" ht="12.75">
      <c r="B137" s="50" t="s">
        <v>67</v>
      </c>
      <c r="C137" s="51"/>
      <c r="D137" s="51" t="s">
        <v>137</v>
      </c>
      <c r="E137" s="46" t="s">
        <v>136</v>
      </c>
    </row>
    <row r="138" spans="2:13" s="40" customFormat="1" ht="12.75">
      <c r="B138" s="40" t="s">
        <v>51</v>
      </c>
      <c r="D138" s="40">
        <v>360</v>
      </c>
      <c r="E138" s="40">
        <v>48</v>
      </c>
      <c r="F138" s="40">
        <f aca="true" t="shared" si="18" ref="F138:M139">+F33+F83+F132</f>
        <v>77</v>
      </c>
      <c r="G138" s="40">
        <f t="shared" si="18"/>
        <v>506</v>
      </c>
      <c r="H138" s="40">
        <f t="shared" si="18"/>
        <v>135</v>
      </c>
      <c r="I138" s="40">
        <f t="shared" si="18"/>
        <v>103</v>
      </c>
      <c r="J138" s="40">
        <f t="shared" si="18"/>
        <v>30</v>
      </c>
      <c r="K138" s="40">
        <f t="shared" si="18"/>
        <v>103</v>
      </c>
      <c r="L138" s="40">
        <f t="shared" si="18"/>
        <v>135</v>
      </c>
      <c r="M138" s="40">
        <f t="shared" si="18"/>
        <v>0</v>
      </c>
    </row>
    <row r="139" spans="2:13" s="25" customFormat="1" ht="12.75">
      <c r="B139" s="25" t="s">
        <v>52</v>
      </c>
      <c r="D139" s="25">
        <v>180</v>
      </c>
      <c r="E139" s="25">
        <v>24</v>
      </c>
      <c r="F139" s="25">
        <f t="shared" si="18"/>
        <v>25</v>
      </c>
      <c r="G139" s="25">
        <f t="shared" si="18"/>
        <v>231</v>
      </c>
      <c r="H139" s="25">
        <f t="shared" si="18"/>
        <v>33</v>
      </c>
      <c r="I139" s="25">
        <f t="shared" si="18"/>
        <v>48</v>
      </c>
      <c r="J139" s="25">
        <f t="shared" si="18"/>
        <v>0</v>
      </c>
      <c r="K139" s="25">
        <f t="shared" si="18"/>
        <v>110</v>
      </c>
      <c r="L139" s="25">
        <f t="shared" si="18"/>
        <v>40</v>
      </c>
      <c r="M139" s="25">
        <f t="shared" si="18"/>
        <v>0</v>
      </c>
    </row>
    <row r="140" spans="2:13" s="41" customFormat="1" ht="12.75">
      <c r="B140" s="41" t="s">
        <v>130</v>
      </c>
      <c r="D140" s="41">
        <v>60</v>
      </c>
      <c r="E140" s="41">
        <v>3</v>
      </c>
      <c r="F140" s="41">
        <f>+SUM(F35:F35)</f>
        <v>8</v>
      </c>
      <c r="G140" s="41">
        <f>+SUM(G35:G35)</f>
        <v>60</v>
      </c>
      <c r="H140" s="41">
        <f aca="true" t="shared" si="19" ref="H140:M140">+SUM(H35:H35)</f>
        <v>30</v>
      </c>
      <c r="I140" s="41">
        <f t="shared" si="19"/>
        <v>0</v>
      </c>
      <c r="J140" s="41">
        <f t="shared" si="19"/>
        <v>0</v>
      </c>
      <c r="K140" s="41">
        <f t="shared" si="19"/>
        <v>30</v>
      </c>
      <c r="L140" s="41">
        <f t="shared" si="19"/>
        <v>0</v>
      </c>
      <c r="M140" s="41">
        <f t="shared" si="19"/>
        <v>0</v>
      </c>
    </row>
    <row r="141" spans="2:13" s="41" customFormat="1" ht="12.75">
      <c r="B141" s="41" t="s">
        <v>24</v>
      </c>
      <c r="D141" s="41">
        <v>30</v>
      </c>
      <c r="E141" s="41">
        <v>2</v>
      </c>
      <c r="F141" s="41">
        <f>SUM(F36:F36)</f>
        <v>2</v>
      </c>
      <c r="G141" s="41">
        <f>SUM(G36:G36)</f>
        <v>30</v>
      </c>
      <c r="H141" s="41">
        <f aca="true" t="shared" si="20" ref="H141:M141">SUM(H36:H36)</f>
        <v>0</v>
      </c>
      <c r="I141" s="41">
        <f t="shared" si="20"/>
        <v>0</v>
      </c>
      <c r="J141" s="41">
        <f t="shared" si="20"/>
        <v>30</v>
      </c>
      <c r="K141" s="41">
        <f t="shared" si="20"/>
        <v>0</v>
      </c>
      <c r="L141" s="41">
        <f t="shared" si="20"/>
        <v>0</v>
      </c>
      <c r="M141" s="41">
        <f t="shared" si="20"/>
        <v>0</v>
      </c>
    </row>
    <row r="142" spans="2:13" s="41" customFormat="1" ht="12.75">
      <c r="B142" s="41" t="s">
        <v>32</v>
      </c>
      <c r="D142" s="41">
        <v>0</v>
      </c>
      <c r="E142" s="41">
        <v>0</v>
      </c>
      <c r="F142" s="41">
        <v>1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</row>
    <row r="143" spans="2:13" s="41" customFormat="1" ht="12.75">
      <c r="B143" s="41" t="s">
        <v>135</v>
      </c>
      <c r="D143" s="41">
        <v>120</v>
      </c>
      <c r="E143" s="41">
        <v>5</v>
      </c>
      <c r="F143" s="41">
        <f aca="true" t="shared" si="21" ref="F143:M144">+F37+F86</f>
        <v>7</v>
      </c>
      <c r="G143" s="41">
        <f t="shared" si="21"/>
        <v>240</v>
      </c>
      <c r="H143" s="41">
        <f t="shared" si="21"/>
        <v>0</v>
      </c>
      <c r="I143" s="41">
        <f t="shared" si="21"/>
        <v>120</v>
      </c>
      <c r="J143" s="41">
        <f t="shared" si="21"/>
        <v>0</v>
      </c>
      <c r="K143" s="41">
        <f t="shared" si="21"/>
        <v>0</v>
      </c>
      <c r="L143" s="41">
        <f t="shared" si="21"/>
        <v>120</v>
      </c>
      <c r="M143" s="41">
        <f t="shared" si="21"/>
        <v>0</v>
      </c>
    </row>
    <row r="144" spans="2:13" ht="12.75">
      <c r="B144" s="41" t="s">
        <v>134</v>
      </c>
      <c r="D144" s="41">
        <v>60</v>
      </c>
      <c r="E144" s="41">
        <v>0</v>
      </c>
      <c r="F144" s="41">
        <f t="shared" si="21"/>
        <v>0</v>
      </c>
      <c r="G144" s="41">
        <f t="shared" si="21"/>
        <v>75</v>
      </c>
      <c r="H144" s="41">
        <f t="shared" si="21"/>
        <v>0</v>
      </c>
      <c r="I144" s="41">
        <f t="shared" si="21"/>
        <v>45</v>
      </c>
      <c r="J144" s="41">
        <f t="shared" si="21"/>
        <v>0</v>
      </c>
      <c r="K144" s="41">
        <f t="shared" si="21"/>
        <v>0</v>
      </c>
      <c r="L144" s="41">
        <f t="shared" si="21"/>
        <v>30</v>
      </c>
      <c r="M144" s="41">
        <f t="shared" si="21"/>
        <v>0</v>
      </c>
    </row>
    <row r="145" spans="2:13" ht="12.75">
      <c r="B145" s="52" t="s">
        <v>53</v>
      </c>
      <c r="D145" s="15">
        <f>+SUM(D138:D144)</f>
        <v>810</v>
      </c>
      <c r="E145" s="15">
        <f>+SUM(E138:E144)</f>
        <v>82</v>
      </c>
      <c r="F145" s="15">
        <f>+SUM(F138:F144)</f>
        <v>120</v>
      </c>
      <c r="G145" s="15">
        <f aca="true" t="shared" si="22" ref="G145:M145">+SUM(G138:G144)</f>
        <v>1142</v>
      </c>
      <c r="H145" s="15">
        <f t="shared" si="22"/>
        <v>198</v>
      </c>
      <c r="I145" s="15">
        <f t="shared" si="22"/>
        <v>316</v>
      </c>
      <c r="J145" s="15">
        <f t="shared" si="22"/>
        <v>60</v>
      </c>
      <c r="K145" s="15">
        <f t="shared" si="22"/>
        <v>243</v>
      </c>
      <c r="L145" s="15">
        <f t="shared" si="22"/>
        <v>325</v>
      </c>
      <c r="M145" s="15">
        <f t="shared" si="22"/>
        <v>0</v>
      </c>
    </row>
    <row r="147" spans="2:8" ht="12.75">
      <c r="B147" s="52" t="s">
        <v>128</v>
      </c>
      <c r="C147" s="15"/>
      <c r="D147" s="15"/>
      <c r="E147" s="15"/>
      <c r="F147" s="15"/>
      <c r="G147" s="15"/>
      <c r="H147" s="15"/>
    </row>
    <row r="148" spans="2:8" ht="12.75">
      <c r="B148" s="15"/>
      <c r="C148" s="52" t="s">
        <v>53</v>
      </c>
      <c r="D148" s="52" t="s">
        <v>45</v>
      </c>
      <c r="E148" s="52" t="s">
        <v>55</v>
      </c>
      <c r="F148" s="52" t="s">
        <v>45</v>
      </c>
      <c r="G148" s="52" t="s">
        <v>59</v>
      </c>
      <c r="H148" s="52" t="s">
        <v>45</v>
      </c>
    </row>
    <row r="149" spans="2:8" ht="12.75">
      <c r="B149" s="52" t="s">
        <v>56</v>
      </c>
      <c r="C149" s="15">
        <f>+E149+G149</f>
        <v>738</v>
      </c>
      <c r="D149" s="73">
        <f>+C149/C$152</f>
        <v>0.4079601990049751</v>
      </c>
      <c r="E149" s="15">
        <f>SUM(H13:H25)+SUM(K13:K25)+SUM(H55:H65)+SUM(K55:K65)+SUM(H98:H109)+SUM(K98:K109)</f>
        <v>513</v>
      </c>
      <c r="F149" s="73">
        <f>+E149/E$152</f>
        <v>0.37748344370860926</v>
      </c>
      <c r="G149" s="74">
        <f>SUM(H68:H74)+SUM(K68:K74)+SUM(H112:H122)+SUM(K112:K122)</f>
        <v>225</v>
      </c>
      <c r="H149" s="73">
        <f>+G149/G$152</f>
        <v>0.5</v>
      </c>
    </row>
    <row r="150" spans="2:8" ht="12.75">
      <c r="B150" s="52" t="s">
        <v>57</v>
      </c>
      <c r="C150" s="15">
        <f>+E150+G150</f>
        <v>950</v>
      </c>
      <c r="D150" s="73">
        <f>+C150/C$152</f>
        <v>0.5251520176893312</v>
      </c>
      <c r="E150" s="15">
        <f>SUM(I13:I25)+SUM(L13:L25)+SUM(I55:I65)+SUM(L55:L65)+SUM(I98:I109)+SUM(L98:L109)</f>
        <v>740</v>
      </c>
      <c r="F150" s="73">
        <f>+E150/E$152</f>
        <v>0.5445180279617365</v>
      </c>
      <c r="G150" s="74">
        <f>SUM(I68:I74)+SUM(L68:L74)+SUM(I112:I122)+SUM(L112:L122)</f>
        <v>210</v>
      </c>
      <c r="H150" s="73">
        <f>+G150/G$152</f>
        <v>0.4666666666666667</v>
      </c>
    </row>
    <row r="151" spans="2:8" ht="12.75">
      <c r="B151" s="52" t="s">
        <v>58</v>
      </c>
      <c r="C151" s="15">
        <f>+E151+G151</f>
        <v>121</v>
      </c>
      <c r="D151" s="73">
        <f>+C151/C$152</f>
        <v>0.06688778330569375</v>
      </c>
      <c r="E151" s="15">
        <f>SUM(J13:J25)+SUM(M13:M25)+SUM(J55:J65)+SUM(M55:M65)+SUM(J98:J109)+SUM(M98:M109)</f>
        <v>106</v>
      </c>
      <c r="F151" s="73">
        <f>+E151/E$152</f>
        <v>0.07799852832965416</v>
      </c>
      <c r="G151" s="74">
        <f>SUM(J68:J74)+SUM(M68:M74)+SUM(J112:J122)+SUM(M112:M122)</f>
        <v>15</v>
      </c>
      <c r="H151" s="73">
        <f>+G151/G$152</f>
        <v>0.03333333333333333</v>
      </c>
    </row>
    <row r="152" spans="2:8" ht="12.75">
      <c r="B152" s="52" t="s">
        <v>53</v>
      </c>
      <c r="C152" s="15">
        <f>+E152+G152</f>
        <v>1809</v>
      </c>
      <c r="D152" s="73">
        <f>+C152/C$152</f>
        <v>1</v>
      </c>
      <c r="E152" s="15">
        <f>SUM(E149:E151)</f>
        <v>1359</v>
      </c>
      <c r="F152" s="73">
        <f>+E152/E$152</f>
        <v>1</v>
      </c>
      <c r="G152" s="74">
        <f>SUM(G149:G151)</f>
        <v>450</v>
      </c>
      <c r="H152" s="73">
        <f>+G152/G$152</f>
        <v>1</v>
      </c>
    </row>
  </sheetData>
  <sheetProtection/>
  <mergeCells count="34">
    <mergeCell ref="B131:E131"/>
    <mergeCell ref="H124:J124"/>
    <mergeCell ref="K124:M124"/>
    <mergeCell ref="B82:E82"/>
    <mergeCell ref="N95:N97"/>
    <mergeCell ref="F96:F97"/>
    <mergeCell ref="H96:J96"/>
    <mergeCell ref="K96:M96"/>
    <mergeCell ref="A95:A97"/>
    <mergeCell ref="B95:B97"/>
    <mergeCell ref="C95:E95"/>
    <mergeCell ref="G95:M95"/>
    <mergeCell ref="G76:I76"/>
    <mergeCell ref="J76:L76"/>
    <mergeCell ref="N10:N12"/>
    <mergeCell ref="F11:F12"/>
    <mergeCell ref="K27:M27"/>
    <mergeCell ref="N52:N54"/>
    <mergeCell ref="F53:F54"/>
    <mergeCell ref="H53:J53"/>
    <mergeCell ref="K53:M53"/>
    <mergeCell ref="A10:A12"/>
    <mergeCell ref="B10:B12"/>
    <mergeCell ref="C10:E10"/>
    <mergeCell ref="G10:M10"/>
    <mergeCell ref="H11:J11"/>
    <mergeCell ref="K11:M11"/>
    <mergeCell ref="B31:E31"/>
    <mergeCell ref="B32:E32"/>
    <mergeCell ref="H27:J27"/>
    <mergeCell ref="A52:A54"/>
    <mergeCell ref="B52:B54"/>
    <mergeCell ref="C52:E52"/>
    <mergeCell ref="G52:M5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89" customFormat="1" ht="15.75">
      <c r="A1" s="89" t="s">
        <v>168</v>
      </c>
    </row>
    <row r="4" spans="2:11" ht="12.75">
      <c r="B4" s="15" t="s">
        <v>0</v>
      </c>
      <c r="D4" s="15"/>
      <c r="E4" s="20" t="s">
        <v>40</v>
      </c>
      <c r="F4" s="20" t="s">
        <v>1</v>
      </c>
      <c r="G4" s="20"/>
      <c r="H4" s="15"/>
      <c r="I4" s="15"/>
      <c r="J4" s="15"/>
      <c r="K4" s="15"/>
    </row>
    <row r="5" spans="2:11" ht="12.75">
      <c r="B5" t="s">
        <v>2</v>
      </c>
      <c r="D5" s="15"/>
      <c r="E5" s="72">
        <f>G5/G8</f>
        <v>0.4028268551236749</v>
      </c>
      <c r="F5" s="20" t="s">
        <v>42</v>
      </c>
      <c r="G5" s="20">
        <f>H26+K26</f>
        <v>228</v>
      </c>
      <c r="H5" s="15"/>
      <c r="I5" s="15"/>
      <c r="J5" s="15"/>
      <c r="K5" s="15"/>
    </row>
    <row r="6" spans="2:11" ht="12.75">
      <c r="B6" t="s">
        <v>60</v>
      </c>
      <c r="D6" s="15"/>
      <c r="E6" s="72">
        <f>G6/G8</f>
        <v>0.5441696113074205</v>
      </c>
      <c r="F6" s="20" t="s">
        <v>43</v>
      </c>
      <c r="G6" s="20">
        <f>I26+L26</f>
        <v>308</v>
      </c>
      <c r="H6" s="15"/>
      <c r="I6" s="15"/>
      <c r="J6" s="15"/>
      <c r="K6" s="15"/>
    </row>
    <row r="7" spans="2:11" ht="12.75">
      <c r="B7" t="s">
        <v>3</v>
      </c>
      <c r="D7" s="15"/>
      <c r="E7" s="72">
        <f>G7/G8</f>
        <v>0.053003533568904596</v>
      </c>
      <c r="F7" s="20" t="s">
        <v>44</v>
      </c>
      <c r="G7" s="20">
        <f>J26+M26</f>
        <v>30</v>
      </c>
      <c r="H7" s="15"/>
      <c r="I7" s="15"/>
      <c r="J7" s="15"/>
      <c r="K7" s="15"/>
    </row>
    <row r="8" spans="2:11" ht="12.75">
      <c r="B8" t="s">
        <v>64</v>
      </c>
      <c r="D8" s="15"/>
      <c r="E8" s="72">
        <f>SUM(E5:E7)</f>
        <v>1</v>
      </c>
      <c r="F8" s="20" t="s">
        <v>4</v>
      </c>
      <c r="G8" s="20">
        <f>SUM(G5:G7)</f>
        <v>566</v>
      </c>
      <c r="H8" s="15"/>
      <c r="I8" s="15"/>
      <c r="J8" s="15"/>
      <c r="K8" s="15"/>
    </row>
    <row r="9" spans="2:11" ht="12.75">
      <c r="B9" t="s">
        <v>138</v>
      </c>
      <c r="D9" s="15"/>
      <c r="E9" s="15"/>
      <c r="F9" s="15"/>
      <c r="G9" s="15"/>
      <c r="H9" s="15"/>
      <c r="I9" s="15"/>
      <c r="J9" s="15"/>
      <c r="K9" s="15"/>
    </row>
    <row r="10" spans="1:14" ht="12.75" customHeight="1">
      <c r="A10" s="99" t="s">
        <v>35</v>
      </c>
      <c r="B10" s="99" t="s">
        <v>5</v>
      </c>
      <c r="C10" s="101" t="s">
        <v>6</v>
      </c>
      <c r="D10" s="101"/>
      <c r="E10" s="101"/>
      <c r="F10" s="80" t="s">
        <v>7</v>
      </c>
      <c r="G10" s="101" t="s">
        <v>8</v>
      </c>
      <c r="H10" s="99"/>
      <c r="I10" s="99"/>
      <c r="J10" s="99"/>
      <c r="K10" s="99"/>
      <c r="L10" s="99"/>
      <c r="M10" s="99"/>
      <c r="N10" s="93" t="s">
        <v>9</v>
      </c>
    </row>
    <row r="11" spans="1:14" s="1" customFormat="1" ht="12.75">
      <c r="A11" s="99"/>
      <c r="B11" s="100"/>
      <c r="C11" s="81" t="s">
        <v>10</v>
      </c>
      <c r="D11" s="81" t="s">
        <v>11</v>
      </c>
      <c r="E11" s="82" t="s">
        <v>12</v>
      </c>
      <c r="F11" s="96" t="s">
        <v>47</v>
      </c>
      <c r="G11" s="82" t="s">
        <v>4</v>
      </c>
      <c r="H11" s="97" t="s">
        <v>13</v>
      </c>
      <c r="I11" s="98"/>
      <c r="J11" s="96"/>
      <c r="K11" s="97" t="s">
        <v>14</v>
      </c>
      <c r="L11" s="98"/>
      <c r="M11" s="96"/>
      <c r="N11" s="94"/>
    </row>
    <row r="12" spans="1:14" s="1" customFormat="1" ht="12.75">
      <c r="A12" s="99"/>
      <c r="B12" s="100"/>
      <c r="C12" s="84"/>
      <c r="D12" s="84" t="s">
        <v>15</v>
      </c>
      <c r="E12" s="85" t="s">
        <v>16</v>
      </c>
      <c r="F12" s="96"/>
      <c r="G12" s="85" t="s">
        <v>17</v>
      </c>
      <c r="H12" s="83" t="s">
        <v>18</v>
      </c>
      <c r="I12" s="57" t="s">
        <v>19</v>
      </c>
      <c r="J12" s="57" t="s">
        <v>20</v>
      </c>
      <c r="K12" s="57" t="s">
        <v>18</v>
      </c>
      <c r="L12" s="57" t="s">
        <v>19</v>
      </c>
      <c r="M12" s="57" t="s">
        <v>20</v>
      </c>
      <c r="N12" s="95"/>
    </row>
    <row r="13" spans="1:14" s="33" customFormat="1" ht="12.75">
      <c r="A13" s="30">
        <v>1</v>
      </c>
      <c r="B13" s="30" t="s">
        <v>22</v>
      </c>
      <c r="C13" s="31">
        <v>2</v>
      </c>
      <c r="D13" s="31" t="s">
        <v>140</v>
      </c>
      <c r="E13" s="31"/>
      <c r="F13" s="32">
        <v>16</v>
      </c>
      <c r="G13" s="31">
        <v>105</v>
      </c>
      <c r="H13" s="32">
        <v>15</v>
      </c>
      <c r="I13" s="32">
        <v>30</v>
      </c>
      <c r="J13" s="32">
        <v>0</v>
      </c>
      <c r="K13" s="32">
        <v>30</v>
      </c>
      <c r="L13" s="32">
        <v>30</v>
      </c>
      <c r="M13" s="32">
        <v>0</v>
      </c>
      <c r="N13" s="30" t="s">
        <v>163</v>
      </c>
    </row>
    <row r="14" spans="1:14" s="33" customFormat="1" ht="12.75">
      <c r="A14" s="30">
        <v>2</v>
      </c>
      <c r="B14" s="30" t="s">
        <v>23</v>
      </c>
      <c r="C14" s="32">
        <v>2</v>
      </c>
      <c r="D14" s="31" t="s">
        <v>140</v>
      </c>
      <c r="E14" s="32"/>
      <c r="F14" s="32">
        <v>16</v>
      </c>
      <c r="G14" s="32">
        <v>88</v>
      </c>
      <c r="H14" s="32">
        <v>15</v>
      </c>
      <c r="I14" s="32">
        <v>28</v>
      </c>
      <c r="J14" s="32">
        <v>0</v>
      </c>
      <c r="K14" s="32">
        <v>15</v>
      </c>
      <c r="L14" s="32">
        <v>30</v>
      </c>
      <c r="M14" s="32">
        <v>0</v>
      </c>
      <c r="N14" s="30" t="s">
        <v>163</v>
      </c>
    </row>
    <row r="15" spans="1:14" s="33" customFormat="1" ht="12.75">
      <c r="A15" s="30">
        <v>3</v>
      </c>
      <c r="B15" s="30" t="s">
        <v>26</v>
      </c>
      <c r="C15" s="32">
        <v>1</v>
      </c>
      <c r="D15" s="34"/>
      <c r="E15" s="32"/>
      <c r="F15" s="32">
        <v>6</v>
      </c>
      <c r="G15" s="32">
        <v>30</v>
      </c>
      <c r="H15" s="32">
        <v>30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0"/>
    </row>
    <row r="16" spans="1:14" s="24" customFormat="1" ht="12.75">
      <c r="A16" s="21">
        <v>4</v>
      </c>
      <c r="B16" s="21" t="s">
        <v>65</v>
      </c>
      <c r="C16" s="22">
        <v>2</v>
      </c>
      <c r="D16" s="22"/>
      <c r="E16" s="22"/>
      <c r="F16" s="22">
        <v>6</v>
      </c>
      <c r="G16" s="22">
        <v>30</v>
      </c>
      <c r="H16" s="22">
        <v>0</v>
      </c>
      <c r="I16" s="22">
        <v>0</v>
      </c>
      <c r="J16" s="22">
        <v>0</v>
      </c>
      <c r="K16" s="22">
        <v>30</v>
      </c>
      <c r="L16" s="22">
        <v>0</v>
      </c>
      <c r="M16" s="22">
        <v>0</v>
      </c>
      <c r="N16" s="21"/>
    </row>
    <row r="17" spans="1:14" s="38" customFormat="1" ht="12.75">
      <c r="A17" s="35">
        <v>5</v>
      </c>
      <c r="B17" s="35" t="s">
        <v>66</v>
      </c>
      <c r="C17" s="36">
        <v>2</v>
      </c>
      <c r="D17" s="37"/>
      <c r="E17" s="36"/>
      <c r="F17" s="36">
        <v>2</v>
      </c>
      <c r="G17" s="36">
        <v>15</v>
      </c>
      <c r="H17" s="36">
        <v>0</v>
      </c>
      <c r="I17" s="36">
        <v>0</v>
      </c>
      <c r="J17" s="36">
        <v>0</v>
      </c>
      <c r="K17" s="36">
        <v>15</v>
      </c>
      <c r="L17" s="36">
        <v>0</v>
      </c>
      <c r="M17" s="36">
        <v>0</v>
      </c>
      <c r="N17" s="35"/>
    </row>
    <row r="18" spans="1:14" s="38" customFormat="1" ht="12.75">
      <c r="A18" s="35">
        <v>6</v>
      </c>
      <c r="B18" s="35" t="s">
        <v>27</v>
      </c>
      <c r="C18" s="36"/>
      <c r="D18" s="37">
        <v>2</v>
      </c>
      <c r="E18" s="36"/>
      <c r="F18" s="36">
        <v>2</v>
      </c>
      <c r="G18" s="36">
        <v>15</v>
      </c>
      <c r="H18" s="36">
        <v>0</v>
      </c>
      <c r="I18" s="36">
        <v>0</v>
      </c>
      <c r="J18" s="36">
        <v>0</v>
      </c>
      <c r="K18" s="36">
        <v>15</v>
      </c>
      <c r="L18" s="36">
        <v>0</v>
      </c>
      <c r="M18" s="36">
        <v>0</v>
      </c>
      <c r="N18" s="35"/>
    </row>
    <row r="19" spans="1:14" s="38" customFormat="1" ht="12.75">
      <c r="A19" s="35">
        <v>7</v>
      </c>
      <c r="B19" s="35" t="s">
        <v>25</v>
      </c>
      <c r="C19" s="36">
        <v>1</v>
      </c>
      <c r="D19" s="37"/>
      <c r="E19" s="36"/>
      <c r="F19" s="36">
        <v>4</v>
      </c>
      <c r="G19" s="36">
        <v>30</v>
      </c>
      <c r="H19" s="36">
        <v>30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5"/>
    </row>
    <row r="20" spans="1:14" s="38" customFormat="1" ht="12.75">
      <c r="A20" s="35">
        <v>8</v>
      </c>
      <c r="B20" s="35" t="s">
        <v>24</v>
      </c>
      <c r="C20" s="36"/>
      <c r="D20" s="36">
        <v>1</v>
      </c>
      <c r="E20" s="36"/>
      <c r="F20" s="36">
        <v>2</v>
      </c>
      <c r="G20" s="36">
        <v>30</v>
      </c>
      <c r="H20" s="39">
        <v>0</v>
      </c>
      <c r="I20" s="39">
        <v>0</v>
      </c>
      <c r="J20" s="39">
        <v>30</v>
      </c>
      <c r="K20" s="39">
        <v>0</v>
      </c>
      <c r="L20" s="39">
        <v>0</v>
      </c>
      <c r="M20" s="39">
        <v>0</v>
      </c>
      <c r="N20" s="35"/>
    </row>
    <row r="21" spans="1:14" s="38" customFormat="1" ht="12.75">
      <c r="A21" s="35">
        <v>9</v>
      </c>
      <c r="B21" s="53" t="s">
        <v>21</v>
      </c>
      <c r="C21" s="37"/>
      <c r="D21" s="37" t="s">
        <v>140</v>
      </c>
      <c r="E21" s="37"/>
      <c r="F21" s="36">
        <v>0</v>
      </c>
      <c r="G21" s="37">
        <v>60</v>
      </c>
      <c r="H21" s="36">
        <v>0</v>
      </c>
      <c r="I21" s="36">
        <v>30</v>
      </c>
      <c r="J21" s="36">
        <v>0</v>
      </c>
      <c r="K21" s="36">
        <v>0</v>
      </c>
      <c r="L21" s="36">
        <v>30</v>
      </c>
      <c r="M21" s="36">
        <v>0</v>
      </c>
      <c r="N21" s="35"/>
    </row>
    <row r="22" spans="1:14" s="38" customFormat="1" ht="12.75">
      <c r="A22" s="35">
        <v>10</v>
      </c>
      <c r="B22" s="35" t="s">
        <v>61</v>
      </c>
      <c r="C22" s="37"/>
      <c r="D22" s="37" t="s">
        <v>140</v>
      </c>
      <c r="E22" s="37"/>
      <c r="F22" s="36">
        <v>0</v>
      </c>
      <c r="G22" s="37">
        <v>60</v>
      </c>
      <c r="H22" s="36">
        <v>0</v>
      </c>
      <c r="I22" s="36">
        <v>30</v>
      </c>
      <c r="J22" s="36">
        <v>0</v>
      </c>
      <c r="K22" s="36">
        <v>0</v>
      </c>
      <c r="L22" s="36">
        <v>30</v>
      </c>
      <c r="M22" s="36">
        <v>0</v>
      </c>
      <c r="N22" s="35"/>
    </row>
    <row r="23" spans="1:14" s="38" customFormat="1" ht="12.75">
      <c r="A23" s="35">
        <v>11</v>
      </c>
      <c r="B23" s="35" t="s">
        <v>62</v>
      </c>
      <c r="C23" s="37"/>
      <c r="D23" s="37"/>
      <c r="E23" s="37">
        <v>1.2</v>
      </c>
      <c r="F23" s="36">
        <v>0</v>
      </c>
      <c r="G23" s="37">
        <v>60</v>
      </c>
      <c r="H23" s="36">
        <v>0</v>
      </c>
      <c r="I23" s="36">
        <v>30</v>
      </c>
      <c r="J23" s="36">
        <v>0</v>
      </c>
      <c r="K23" s="36">
        <v>0</v>
      </c>
      <c r="L23" s="36">
        <v>30</v>
      </c>
      <c r="M23" s="36">
        <v>0</v>
      </c>
      <c r="N23" s="35"/>
    </row>
    <row r="24" spans="1:14" ht="12.75">
      <c r="A24" s="26">
        <v>12</v>
      </c>
      <c r="B24" s="26" t="s">
        <v>46</v>
      </c>
      <c r="C24" s="7"/>
      <c r="D24" s="8">
        <v>1</v>
      </c>
      <c r="E24" s="7"/>
      <c r="F24" s="7">
        <v>2</v>
      </c>
      <c r="G24" s="7">
        <v>15</v>
      </c>
      <c r="H24" s="5">
        <v>15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6"/>
    </row>
    <row r="25" spans="1:14" s="59" customFormat="1" ht="25.5">
      <c r="A25" s="55">
        <v>13</v>
      </c>
      <c r="B25" s="56" t="s">
        <v>139</v>
      </c>
      <c r="C25" s="57">
        <v>1</v>
      </c>
      <c r="D25" s="86">
        <v>1</v>
      </c>
      <c r="E25" s="57"/>
      <c r="F25" s="57">
        <v>4</v>
      </c>
      <c r="G25" s="57">
        <v>28</v>
      </c>
      <c r="H25" s="57">
        <v>18</v>
      </c>
      <c r="I25" s="57">
        <v>10</v>
      </c>
      <c r="J25" s="57">
        <v>0</v>
      </c>
      <c r="K25" s="57">
        <v>0</v>
      </c>
      <c r="L25" s="57">
        <v>0</v>
      </c>
      <c r="M25" s="57">
        <v>0</v>
      </c>
      <c r="N25" s="55"/>
    </row>
    <row r="26" spans="1:14" s="13" customFormat="1" ht="12.75">
      <c r="A26" s="11"/>
      <c r="B26" s="11" t="s">
        <v>28</v>
      </c>
      <c r="C26" s="12">
        <f>COUNT(C13:C25)</f>
        <v>7</v>
      </c>
      <c r="D26" s="11"/>
      <c r="E26" s="11"/>
      <c r="F26" s="12">
        <f aca="true" t="shared" si="0" ref="F26:M26">SUM(F13:F25)</f>
        <v>60</v>
      </c>
      <c r="G26" s="12">
        <f t="shared" si="0"/>
        <v>566</v>
      </c>
      <c r="H26" s="12">
        <f t="shared" si="0"/>
        <v>123</v>
      </c>
      <c r="I26" s="12">
        <f t="shared" si="0"/>
        <v>158</v>
      </c>
      <c r="J26" s="12">
        <f t="shared" si="0"/>
        <v>30</v>
      </c>
      <c r="K26" s="12">
        <f t="shared" si="0"/>
        <v>105</v>
      </c>
      <c r="L26" s="12">
        <f t="shared" si="0"/>
        <v>150</v>
      </c>
      <c r="M26" s="12">
        <f t="shared" si="0"/>
        <v>0</v>
      </c>
      <c r="N26" s="11"/>
    </row>
    <row r="27" spans="1:14" s="13" customFormat="1" ht="12.75">
      <c r="A27" s="14"/>
      <c r="B27" s="18" t="s">
        <v>49</v>
      </c>
      <c r="C27" s="19"/>
      <c r="D27" s="19"/>
      <c r="E27" s="19"/>
      <c r="F27" s="19"/>
      <c r="H27" s="108">
        <f>SUM(H26:J26)</f>
        <v>311</v>
      </c>
      <c r="I27" s="108"/>
      <c r="J27" s="108"/>
      <c r="K27" s="108">
        <f>SUM(K26:M26)</f>
        <v>255</v>
      </c>
      <c r="L27" s="108"/>
      <c r="M27" s="108"/>
      <c r="N27" s="14"/>
    </row>
    <row r="28" s="1" customFormat="1" ht="12.75"/>
    <row r="29" spans="2:8" s="1" customFormat="1" ht="12.75">
      <c r="B29" s="76" t="s">
        <v>47</v>
      </c>
      <c r="C29" s="19"/>
      <c r="D29" s="19"/>
      <c r="E29" s="19"/>
      <c r="F29" s="76"/>
      <c r="G29" s="77" t="s">
        <v>159</v>
      </c>
      <c r="H29" s="77" t="s">
        <v>160</v>
      </c>
    </row>
    <row r="30" spans="2:8" s="1" customFormat="1" ht="12.75">
      <c r="B30" s="78" t="s">
        <v>55</v>
      </c>
      <c r="C30" s="19"/>
      <c r="D30" s="19"/>
      <c r="E30" s="19"/>
      <c r="F30" s="79">
        <f>SUM(F13:F25)</f>
        <v>60</v>
      </c>
      <c r="G30" s="77">
        <f>+SUM(F13:F15)+F19+F20+F24+F25-18</f>
        <v>32</v>
      </c>
      <c r="H30" s="77">
        <f>F30-G30</f>
        <v>28</v>
      </c>
    </row>
    <row r="31" spans="2:5" ht="12.75">
      <c r="B31" s="102"/>
      <c r="C31" s="103"/>
      <c r="D31" s="103"/>
      <c r="E31" s="103"/>
    </row>
    <row r="32" spans="2:5" ht="12.75">
      <c r="B32" s="102" t="s">
        <v>67</v>
      </c>
      <c r="C32" s="103"/>
      <c r="D32" s="103"/>
      <c r="E32" s="103"/>
    </row>
    <row r="33" spans="2:13" s="40" customFormat="1" ht="12.75">
      <c r="B33" s="40" t="s">
        <v>51</v>
      </c>
      <c r="F33" s="40">
        <f aca="true" t="shared" si="1" ref="F33:M33">SUM(F13:F15)</f>
        <v>38</v>
      </c>
      <c r="G33" s="40">
        <f t="shared" si="1"/>
        <v>223</v>
      </c>
      <c r="H33" s="40">
        <f t="shared" si="1"/>
        <v>60</v>
      </c>
      <c r="I33" s="40">
        <f t="shared" si="1"/>
        <v>58</v>
      </c>
      <c r="J33" s="40">
        <f t="shared" si="1"/>
        <v>0</v>
      </c>
      <c r="K33" s="40">
        <f t="shared" si="1"/>
        <v>45</v>
      </c>
      <c r="L33" s="40">
        <f t="shared" si="1"/>
        <v>60</v>
      </c>
      <c r="M33" s="40">
        <f t="shared" si="1"/>
        <v>0</v>
      </c>
    </row>
    <row r="34" spans="2:13" s="25" customFormat="1" ht="12.75">
      <c r="B34" s="25" t="s">
        <v>52</v>
      </c>
      <c r="F34" s="25">
        <f>SUM(F16:F16)</f>
        <v>6</v>
      </c>
      <c r="G34" s="25">
        <f>SUM(G16:G16)</f>
        <v>30</v>
      </c>
      <c r="H34" s="25">
        <f aca="true" t="shared" si="2" ref="H34:M34">SUM(H16:H16)</f>
        <v>0</v>
      </c>
      <c r="I34" s="25">
        <f t="shared" si="2"/>
        <v>0</v>
      </c>
      <c r="J34" s="25">
        <f t="shared" si="2"/>
        <v>0</v>
      </c>
      <c r="K34" s="25">
        <f t="shared" si="2"/>
        <v>30</v>
      </c>
      <c r="L34" s="25">
        <f t="shared" si="2"/>
        <v>0</v>
      </c>
      <c r="M34" s="25">
        <f t="shared" si="2"/>
        <v>0</v>
      </c>
    </row>
    <row r="35" spans="2:13" s="41" customFormat="1" ht="12.75">
      <c r="B35" s="41" t="s">
        <v>130</v>
      </c>
      <c r="F35" s="41">
        <f>+SUM(F17:F19)</f>
        <v>8</v>
      </c>
      <c r="G35" s="41">
        <f>+SUM(G17:G19)</f>
        <v>60</v>
      </c>
      <c r="H35" s="41">
        <f aca="true" t="shared" si="3" ref="H35:M35">+SUM(H17:H19)</f>
        <v>30</v>
      </c>
      <c r="I35" s="41">
        <f t="shared" si="3"/>
        <v>0</v>
      </c>
      <c r="J35" s="41">
        <f t="shared" si="3"/>
        <v>0</v>
      </c>
      <c r="K35" s="41">
        <f t="shared" si="3"/>
        <v>30</v>
      </c>
      <c r="L35" s="41">
        <f t="shared" si="3"/>
        <v>0</v>
      </c>
      <c r="M35" s="41">
        <f t="shared" si="3"/>
        <v>0</v>
      </c>
    </row>
    <row r="36" spans="2:13" s="41" customFormat="1" ht="12.75">
      <c r="B36" s="41" t="s">
        <v>24</v>
      </c>
      <c r="F36" s="41">
        <f>SUM(F20:F20)</f>
        <v>2</v>
      </c>
      <c r="G36" s="41">
        <f>SUM(G20:G20)</f>
        <v>30</v>
      </c>
      <c r="H36" s="41">
        <f aca="true" t="shared" si="4" ref="H36:M36">SUM(H20:H20)</f>
        <v>0</v>
      </c>
      <c r="I36" s="41">
        <f t="shared" si="4"/>
        <v>0</v>
      </c>
      <c r="J36" s="41">
        <f t="shared" si="4"/>
        <v>30</v>
      </c>
      <c r="K36" s="41">
        <f t="shared" si="4"/>
        <v>0</v>
      </c>
      <c r="L36" s="41">
        <f t="shared" si="4"/>
        <v>0</v>
      </c>
      <c r="M36" s="41">
        <f t="shared" si="4"/>
        <v>0</v>
      </c>
    </row>
    <row r="37" spans="2:13" s="41" customFormat="1" ht="12.75">
      <c r="B37" s="41" t="s">
        <v>135</v>
      </c>
      <c r="F37" s="41">
        <f>SUM(F21:F22)</f>
        <v>0</v>
      </c>
      <c r="G37" s="41">
        <f>SUM(G21:G22)</f>
        <v>120</v>
      </c>
      <c r="H37" s="41">
        <f aca="true" t="shared" si="5" ref="H37:M37">SUM(H21:H22)</f>
        <v>0</v>
      </c>
      <c r="I37" s="41">
        <f t="shared" si="5"/>
        <v>60</v>
      </c>
      <c r="J37" s="41">
        <f t="shared" si="5"/>
        <v>0</v>
      </c>
      <c r="K37" s="41">
        <f t="shared" si="5"/>
        <v>0</v>
      </c>
      <c r="L37" s="41">
        <f t="shared" si="5"/>
        <v>60</v>
      </c>
      <c r="M37" s="41">
        <f t="shared" si="5"/>
        <v>0</v>
      </c>
    </row>
    <row r="38" spans="2:13" s="41" customFormat="1" ht="12.75">
      <c r="B38" s="41" t="s">
        <v>134</v>
      </c>
      <c r="F38" s="41">
        <f>SUM(F23:F23)</f>
        <v>0</v>
      </c>
      <c r="G38" s="41">
        <f>SUM(G23:G23)</f>
        <v>60</v>
      </c>
      <c r="H38" s="41">
        <f aca="true" t="shared" si="6" ref="H38:M38">SUM(H23:H23)</f>
        <v>0</v>
      </c>
      <c r="I38" s="41">
        <f t="shared" si="6"/>
        <v>30</v>
      </c>
      <c r="J38" s="41">
        <f t="shared" si="6"/>
        <v>0</v>
      </c>
      <c r="K38" s="41">
        <f t="shared" si="6"/>
        <v>0</v>
      </c>
      <c r="L38" s="41">
        <f t="shared" si="6"/>
        <v>30</v>
      </c>
      <c r="M38" s="41">
        <f t="shared" si="6"/>
        <v>0</v>
      </c>
    </row>
    <row r="39" spans="2:13" ht="12.75">
      <c r="B39" s="54" t="s">
        <v>53</v>
      </c>
      <c r="F39">
        <f>SUM(F33:F38)</f>
        <v>54</v>
      </c>
      <c r="G39">
        <f>SUM(G33:G38)</f>
        <v>523</v>
      </c>
      <c r="H39">
        <f aca="true" t="shared" si="7" ref="H39:M39">SUM(H33:H38)</f>
        <v>90</v>
      </c>
      <c r="I39">
        <f t="shared" si="7"/>
        <v>148</v>
      </c>
      <c r="J39">
        <f t="shared" si="7"/>
        <v>30</v>
      </c>
      <c r="K39">
        <f t="shared" si="7"/>
        <v>105</v>
      </c>
      <c r="L39">
        <f t="shared" si="7"/>
        <v>150</v>
      </c>
      <c r="M39">
        <f t="shared" si="7"/>
        <v>0</v>
      </c>
    </row>
    <row r="46" spans="2:7" ht="12.75">
      <c r="B46" s="15" t="s">
        <v>0</v>
      </c>
      <c r="E46" s="20" t="s">
        <v>41</v>
      </c>
      <c r="F46" s="20" t="s">
        <v>1</v>
      </c>
      <c r="G46" s="20"/>
    </row>
    <row r="47" spans="2:7" ht="12.75">
      <c r="B47" t="s">
        <v>2</v>
      </c>
      <c r="E47" s="72">
        <f>G47/G50</f>
        <v>0.3945086705202312</v>
      </c>
      <c r="F47" s="20" t="s">
        <v>42</v>
      </c>
      <c r="G47" s="20">
        <f>H79+K79</f>
        <v>273</v>
      </c>
    </row>
    <row r="48" spans="2:7" ht="12.75">
      <c r="B48" t="s">
        <v>60</v>
      </c>
      <c r="E48" s="72">
        <f>G48/G50</f>
        <v>0.5202312138728323</v>
      </c>
      <c r="F48" s="20" t="s">
        <v>43</v>
      </c>
      <c r="G48" s="20">
        <f>I79+L79</f>
        <v>360</v>
      </c>
    </row>
    <row r="49" spans="2:7" ht="12.75">
      <c r="B49" t="s">
        <v>29</v>
      </c>
      <c r="E49" s="72">
        <f>G49/G50</f>
        <v>0.08526011560693642</v>
      </c>
      <c r="F49" s="20" t="s">
        <v>44</v>
      </c>
      <c r="G49" s="20">
        <f>J79+M79</f>
        <v>59</v>
      </c>
    </row>
    <row r="50" spans="2:7" ht="12.75">
      <c r="B50" t="s">
        <v>64</v>
      </c>
      <c r="E50" s="72">
        <f>SUM(E47:E49)</f>
        <v>1</v>
      </c>
      <c r="F50" s="20" t="s">
        <v>4</v>
      </c>
      <c r="G50" s="20">
        <f>SUM(G47:G49)</f>
        <v>692</v>
      </c>
    </row>
    <row r="51" ht="12.75">
      <c r="B51" t="s">
        <v>152</v>
      </c>
    </row>
    <row r="52" spans="1:14" ht="12.75">
      <c r="A52" s="99" t="s">
        <v>35</v>
      </c>
      <c r="B52" s="99" t="s">
        <v>5</v>
      </c>
      <c r="C52" s="101" t="s">
        <v>6</v>
      </c>
      <c r="D52" s="101"/>
      <c r="E52" s="101"/>
      <c r="F52" s="80" t="s">
        <v>48</v>
      </c>
      <c r="G52" s="101" t="s">
        <v>8</v>
      </c>
      <c r="H52" s="99"/>
      <c r="I52" s="99"/>
      <c r="J52" s="99"/>
      <c r="K52" s="99"/>
      <c r="L52" s="99"/>
      <c r="M52" s="99"/>
      <c r="N52" s="93" t="s">
        <v>9</v>
      </c>
    </row>
    <row r="53" spans="1:14" ht="12.75">
      <c r="A53" s="99"/>
      <c r="B53" s="100"/>
      <c r="C53" s="81" t="s">
        <v>10</v>
      </c>
      <c r="D53" s="81" t="s">
        <v>11</v>
      </c>
      <c r="E53" s="82" t="s">
        <v>12</v>
      </c>
      <c r="F53" s="96" t="s">
        <v>47</v>
      </c>
      <c r="G53" s="82" t="s">
        <v>4</v>
      </c>
      <c r="H53" s="97" t="s">
        <v>144</v>
      </c>
      <c r="I53" s="98"/>
      <c r="J53" s="96"/>
      <c r="K53" s="97" t="s">
        <v>145</v>
      </c>
      <c r="L53" s="98"/>
      <c r="M53" s="96"/>
      <c r="N53" s="94"/>
    </row>
    <row r="54" spans="1:14" ht="12.75">
      <c r="A54" s="99"/>
      <c r="B54" s="100"/>
      <c r="C54" s="84"/>
      <c r="D54" s="84" t="s">
        <v>15</v>
      </c>
      <c r="E54" s="85" t="s">
        <v>16</v>
      </c>
      <c r="F54" s="96"/>
      <c r="G54" s="85" t="s">
        <v>17</v>
      </c>
      <c r="H54" s="83" t="s">
        <v>18</v>
      </c>
      <c r="I54" s="57" t="s">
        <v>19</v>
      </c>
      <c r="J54" s="57" t="s">
        <v>20</v>
      </c>
      <c r="K54" s="57" t="s">
        <v>18</v>
      </c>
      <c r="L54" s="57" t="s">
        <v>19</v>
      </c>
      <c r="M54" s="57" t="s">
        <v>20</v>
      </c>
      <c r="N54" s="95"/>
    </row>
    <row r="55" spans="1:14" ht="12.75">
      <c r="A55" s="30">
        <v>1</v>
      </c>
      <c r="B55" s="30" t="s">
        <v>71</v>
      </c>
      <c r="C55" s="31">
        <v>4</v>
      </c>
      <c r="D55" s="31" t="s">
        <v>141</v>
      </c>
      <c r="E55" s="31"/>
      <c r="F55" s="32">
        <v>16</v>
      </c>
      <c r="G55" s="31">
        <v>105</v>
      </c>
      <c r="H55" s="32">
        <v>15</v>
      </c>
      <c r="I55" s="32">
        <v>30</v>
      </c>
      <c r="J55" s="32">
        <v>0</v>
      </c>
      <c r="K55" s="32">
        <v>30</v>
      </c>
      <c r="L55" s="32">
        <v>30</v>
      </c>
      <c r="M55" s="32">
        <v>0</v>
      </c>
      <c r="N55" s="30" t="s">
        <v>164</v>
      </c>
    </row>
    <row r="56" spans="1:14" ht="12.75">
      <c r="A56" s="30">
        <v>2</v>
      </c>
      <c r="B56" s="30" t="s">
        <v>30</v>
      </c>
      <c r="C56" s="32">
        <v>3</v>
      </c>
      <c r="D56" s="31">
        <v>3</v>
      </c>
      <c r="E56" s="32"/>
      <c r="F56" s="32">
        <v>6</v>
      </c>
      <c r="G56" s="32">
        <v>45</v>
      </c>
      <c r="H56" s="32">
        <v>15</v>
      </c>
      <c r="I56" s="32">
        <v>15</v>
      </c>
      <c r="J56" s="32">
        <v>15</v>
      </c>
      <c r="K56" s="32">
        <v>0</v>
      </c>
      <c r="L56" s="32">
        <v>0</v>
      </c>
      <c r="M56" s="32">
        <v>0</v>
      </c>
      <c r="N56" s="30"/>
    </row>
    <row r="57" spans="1:14" ht="12.75">
      <c r="A57" s="30">
        <v>3</v>
      </c>
      <c r="B57" s="30" t="s">
        <v>69</v>
      </c>
      <c r="C57" s="32">
        <v>4</v>
      </c>
      <c r="D57" s="31">
        <v>4</v>
      </c>
      <c r="E57" s="32"/>
      <c r="F57" s="32">
        <v>5</v>
      </c>
      <c r="G57" s="32">
        <v>43</v>
      </c>
      <c r="H57" s="32">
        <v>0</v>
      </c>
      <c r="I57" s="32">
        <v>0</v>
      </c>
      <c r="J57" s="32">
        <v>0</v>
      </c>
      <c r="K57" s="32">
        <v>13</v>
      </c>
      <c r="L57" s="32">
        <v>30</v>
      </c>
      <c r="M57" s="32">
        <v>0</v>
      </c>
      <c r="N57" s="30"/>
    </row>
    <row r="58" spans="1:14" ht="12.75">
      <c r="A58" s="49">
        <v>4</v>
      </c>
      <c r="B58" s="30" t="s">
        <v>68</v>
      </c>
      <c r="C58" s="32">
        <v>3</v>
      </c>
      <c r="D58" s="32"/>
      <c r="E58" s="32"/>
      <c r="F58" s="32">
        <v>4</v>
      </c>
      <c r="G58" s="32">
        <v>30</v>
      </c>
      <c r="H58" s="32">
        <v>30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0"/>
    </row>
    <row r="59" spans="1:14" ht="12.75">
      <c r="A59" s="21">
        <v>5</v>
      </c>
      <c r="B59" s="21" t="s">
        <v>131</v>
      </c>
      <c r="C59" s="22">
        <v>4</v>
      </c>
      <c r="D59" s="22"/>
      <c r="E59" s="22"/>
      <c r="F59" s="22">
        <v>2</v>
      </c>
      <c r="G59" s="22">
        <v>30</v>
      </c>
      <c r="H59" s="23">
        <v>0</v>
      </c>
      <c r="I59" s="23">
        <v>0</v>
      </c>
      <c r="J59" s="23">
        <v>0</v>
      </c>
      <c r="K59" s="23">
        <v>30</v>
      </c>
      <c r="L59" s="23">
        <v>0</v>
      </c>
      <c r="M59" s="23">
        <v>0</v>
      </c>
      <c r="N59" s="21"/>
    </row>
    <row r="60" spans="1:14" ht="12.75">
      <c r="A60" s="21">
        <v>6</v>
      </c>
      <c r="B60" s="35" t="s">
        <v>32</v>
      </c>
      <c r="C60" s="36"/>
      <c r="D60" s="37"/>
      <c r="E60" s="36">
        <v>4</v>
      </c>
      <c r="F60" s="36">
        <v>1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5" t="s">
        <v>33</v>
      </c>
    </row>
    <row r="61" spans="1:14" ht="12.75">
      <c r="A61" s="35">
        <v>7</v>
      </c>
      <c r="B61" s="27" t="s">
        <v>31</v>
      </c>
      <c r="C61" s="17"/>
      <c r="D61" s="42"/>
      <c r="E61" s="17">
        <v>4</v>
      </c>
      <c r="F61" s="17">
        <v>0</v>
      </c>
      <c r="G61" s="17">
        <v>15</v>
      </c>
      <c r="H61" s="28">
        <v>0</v>
      </c>
      <c r="I61" s="28">
        <v>0</v>
      </c>
      <c r="J61" s="28">
        <v>0</v>
      </c>
      <c r="K61" s="28">
        <v>0</v>
      </c>
      <c r="L61" s="28">
        <v>15</v>
      </c>
      <c r="M61" s="28">
        <v>0</v>
      </c>
      <c r="N61" s="35"/>
    </row>
    <row r="62" spans="1:14" s="41" customFormat="1" ht="12.75">
      <c r="A62" s="35">
        <v>8</v>
      </c>
      <c r="B62" s="53" t="s">
        <v>21</v>
      </c>
      <c r="C62" s="37">
        <v>4</v>
      </c>
      <c r="D62" s="37" t="s">
        <v>141</v>
      </c>
      <c r="E62" s="37"/>
      <c r="F62" s="36">
        <v>5</v>
      </c>
      <c r="G62" s="37">
        <v>60</v>
      </c>
      <c r="H62" s="36">
        <v>0</v>
      </c>
      <c r="I62" s="36">
        <v>30</v>
      </c>
      <c r="J62" s="36">
        <v>0</v>
      </c>
      <c r="K62" s="36">
        <v>0</v>
      </c>
      <c r="L62" s="36">
        <v>30</v>
      </c>
      <c r="M62" s="36">
        <v>0</v>
      </c>
      <c r="N62" s="35" t="s">
        <v>161</v>
      </c>
    </row>
    <row r="63" spans="1:14" s="41" customFormat="1" ht="12.75">
      <c r="A63" s="35">
        <v>9</v>
      </c>
      <c r="B63" s="35" t="s">
        <v>61</v>
      </c>
      <c r="C63" s="37"/>
      <c r="D63" s="37" t="s">
        <v>141</v>
      </c>
      <c r="E63" s="37"/>
      <c r="F63" s="36">
        <v>2</v>
      </c>
      <c r="G63" s="37">
        <v>60</v>
      </c>
      <c r="H63" s="36">
        <v>0</v>
      </c>
      <c r="I63" s="36">
        <v>30</v>
      </c>
      <c r="J63" s="36">
        <v>0</v>
      </c>
      <c r="K63" s="36">
        <v>0</v>
      </c>
      <c r="L63" s="36">
        <v>30</v>
      </c>
      <c r="M63" s="36">
        <v>0</v>
      </c>
      <c r="N63" s="35" t="s">
        <v>162</v>
      </c>
    </row>
    <row r="64" spans="1:14" s="41" customFormat="1" ht="12.75">
      <c r="A64" s="35">
        <v>10</v>
      </c>
      <c r="B64" s="35" t="s">
        <v>62</v>
      </c>
      <c r="C64" s="37"/>
      <c r="D64" s="37"/>
      <c r="E64" s="37">
        <v>3</v>
      </c>
      <c r="F64" s="36">
        <v>0</v>
      </c>
      <c r="G64" s="37">
        <v>15</v>
      </c>
      <c r="H64" s="36">
        <v>0</v>
      </c>
      <c r="I64" s="36">
        <v>15</v>
      </c>
      <c r="J64" s="36">
        <v>0</v>
      </c>
      <c r="K64" s="36">
        <v>0</v>
      </c>
      <c r="L64" s="36">
        <v>0</v>
      </c>
      <c r="M64" s="36">
        <v>0</v>
      </c>
      <c r="N64" s="35"/>
    </row>
    <row r="65" spans="1:14" ht="12.75">
      <c r="A65" s="27">
        <v>11</v>
      </c>
      <c r="B65" s="3" t="s">
        <v>70</v>
      </c>
      <c r="C65" s="2"/>
      <c r="D65" s="4">
        <v>3</v>
      </c>
      <c r="E65" s="2"/>
      <c r="F65" s="2">
        <v>1</v>
      </c>
      <c r="G65" s="2">
        <v>14</v>
      </c>
      <c r="H65" s="2">
        <v>0</v>
      </c>
      <c r="I65" s="2">
        <v>0</v>
      </c>
      <c r="J65" s="2">
        <v>14</v>
      </c>
      <c r="K65" s="2">
        <v>0</v>
      </c>
      <c r="L65" s="2">
        <v>0</v>
      </c>
      <c r="M65" s="2">
        <v>0</v>
      </c>
      <c r="N65" s="3"/>
    </row>
    <row r="66" spans="1:14" ht="12.75">
      <c r="A66" s="3"/>
      <c r="B66" s="44" t="s">
        <v>54</v>
      </c>
      <c r="C66" s="2"/>
      <c r="D66" s="2"/>
      <c r="E66" s="2"/>
      <c r="F66" s="2"/>
      <c r="G66" s="2"/>
      <c r="H66" s="5"/>
      <c r="I66" s="5"/>
      <c r="J66" s="5"/>
      <c r="K66" s="5"/>
      <c r="L66" s="5"/>
      <c r="M66" s="5"/>
      <c r="N66" s="3"/>
    </row>
    <row r="67" spans="1:14" ht="12.75">
      <c r="A67" s="3">
        <v>12</v>
      </c>
      <c r="B67" s="3" t="s">
        <v>86</v>
      </c>
      <c r="C67" s="2"/>
      <c r="D67" s="2">
        <v>3</v>
      </c>
      <c r="E67" s="2"/>
      <c r="F67" s="2">
        <v>1</v>
      </c>
      <c r="G67" s="2">
        <v>25</v>
      </c>
      <c r="H67" s="5">
        <v>25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3"/>
    </row>
    <row r="68" spans="1:14" ht="12.75">
      <c r="A68" s="3">
        <v>13</v>
      </c>
      <c r="B68" s="3" t="s">
        <v>87</v>
      </c>
      <c r="C68" s="2"/>
      <c r="D68" s="2">
        <v>3</v>
      </c>
      <c r="E68" s="2"/>
      <c r="F68" s="2">
        <v>2</v>
      </c>
      <c r="G68" s="2">
        <v>45</v>
      </c>
      <c r="H68" s="5">
        <v>30</v>
      </c>
      <c r="I68" s="5">
        <v>15</v>
      </c>
      <c r="J68" s="5">
        <v>0</v>
      </c>
      <c r="K68" s="5">
        <v>0</v>
      </c>
      <c r="L68" s="5">
        <v>0</v>
      </c>
      <c r="M68" s="5">
        <v>0</v>
      </c>
      <c r="N68" s="3"/>
    </row>
    <row r="69" spans="1:14" s="20" customFormat="1" ht="12.75">
      <c r="A69" s="27">
        <v>14</v>
      </c>
      <c r="B69" s="3" t="s">
        <v>88</v>
      </c>
      <c r="C69" s="17"/>
      <c r="D69" s="2">
        <v>3</v>
      </c>
      <c r="E69" s="17"/>
      <c r="F69" s="17">
        <v>1</v>
      </c>
      <c r="G69" s="17">
        <v>10</v>
      </c>
      <c r="H69" s="28">
        <v>0</v>
      </c>
      <c r="I69" s="28">
        <v>10</v>
      </c>
      <c r="J69" s="28">
        <v>0</v>
      </c>
      <c r="K69" s="28">
        <v>0</v>
      </c>
      <c r="L69" s="28">
        <v>0</v>
      </c>
      <c r="M69" s="28">
        <v>0</v>
      </c>
      <c r="N69" s="27"/>
    </row>
    <row r="70" spans="1:14" s="20" customFormat="1" ht="12.75">
      <c r="A70" s="27">
        <v>15</v>
      </c>
      <c r="B70" s="3" t="s">
        <v>89</v>
      </c>
      <c r="C70" s="17"/>
      <c r="D70" s="2">
        <v>3</v>
      </c>
      <c r="E70" s="17"/>
      <c r="F70" s="17">
        <v>1</v>
      </c>
      <c r="G70" s="17">
        <v>15</v>
      </c>
      <c r="H70" s="28">
        <v>0</v>
      </c>
      <c r="I70" s="28">
        <v>15</v>
      </c>
      <c r="J70" s="28">
        <v>0</v>
      </c>
      <c r="K70" s="28">
        <v>0</v>
      </c>
      <c r="L70" s="28">
        <v>0</v>
      </c>
      <c r="M70" s="28">
        <v>0</v>
      </c>
      <c r="N70" s="27"/>
    </row>
    <row r="71" spans="1:14" ht="12.75">
      <c r="A71" s="3">
        <v>16</v>
      </c>
      <c r="B71" s="3" t="s">
        <v>90</v>
      </c>
      <c r="C71" s="2"/>
      <c r="D71" s="2">
        <v>3</v>
      </c>
      <c r="E71" s="2"/>
      <c r="F71" s="2">
        <v>2</v>
      </c>
      <c r="G71" s="2">
        <v>30</v>
      </c>
      <c r="H71" s="5">
        <v>15</v>
      </c>
      <c r="I71" s="5">
        <v>15</v>
      </c>
      <c r="J71" s="5">
        <v>0</v>
      </c>
      <c r="K71" s="5">
        <v>0</v>
      </c>
      <c r="L71" s="5">
        <v>0</v>
      </c>
      <c r="M71" s="5">
        <v>0</v>
      </c>
      <c r="N71" s="3"/>
    </row>
    <row r="72" spans="1:14" ht="12.75">
      <c r="A72" s="3">
        <v>17</v>
      </c>
      <c r="B72" s="3" t="s">
        <v>91</v>
      </c>
      <c r="C72" s="2">
        <v>3</v>
      </c>
      <c r="D72" s="2">
        <v>3</v>
      </c>
      <c r="E72" s="2"/>
      <c r="F72" s="2">
        <v>2</v>
      </c>
      <c r="G72" s="2">
        <v>20</v>
      </c>
      <c r="H72" s="5">
        <v>10</v>
      </c>
      <c r="I72" s="5">
        <v>10</v>
      </c>
      <c r="J72" s="5">
        <v>0</v>
      </c>
      <c r="K72" s="5">
        <v>0</v>
      </c>
      <c r="L72" s="5">
        <v>0</v>
      </c>
      <c r="M72" s="5">
        <v>0</v>
      </c>
      <c r="N72" s="3"/>
    </row>
    <row r="73" spans="1:14" ht="12.75">
      <c r="A73" s="3">
        <v>18</v>
      </c>
      <c r="B73" s="3" t="s">
        <v>92</v>
      </c>
      <c r="C73" s="2"/>
      <c r="D73" s="2">
        <v>4</v>
      </c>
      <c r="E73" s="2"/>
      <c r="F73" s="2">
        <v>2</v>
      </c>
      <c r="G73" s="2">
        <v>30</v>
      </c>
      <c r="H73" s="5">
        <v>0</v>
      </c>
      <c r="I73" s="5">
        <v>0</v>
      </c>
      <c r="J73" s="5">
        <v>0</v>
      </c>
      <c r="K73" s="5">
        <v>15</v>
      </c>
      <c r="L73" s="5">
        <v>0</v>
      </c>
      <c r="M73" s="5">
        <v>15</v>
      </c>
      <c r="N73" s="3"/>
    </row>
    <row r="74" spans="1:14" s="65" customFormat="1" ht="25.5">
      <c r="A74" s="61">
        <v>19</v>
      </c>
      <c r="B74" s="62" t="s">
        <v>93</v>
      </c>
      <c r="C74" s="63"/>
      <c r="D74" s="57">
        <v>4</v>
      </c>
      <c r="E74" s="57"/>
      <c r="F74" s="57">
        <v>1</v>
      </c>
      <c r="G74" s="57">
        <v>15</v>
      </c>
      <c r="H74" s="64">
        <v>0</v>
      </c>
      <c r="I74" s="64">
        <v>0</v>
      </c>
      <c r="J74" s="64">
        <v>0</v>
      </c>
      <c r="K74" s="64">
        <v>5</v>
      </c>
      <c r="L74" s="64">
        <v>10</v>
      </c>
      <c r="M74" s="64">
        <v>0</v>
      </c>
      <c r="N74" s="55"/>
    </row>
    <row r="75" spans="1:14" ht="12.75">
      <c r="A75" s="27">
        <v>20</v>
      </c>
      <c r="B75" s="27" t="s">
        <v>63</v>
      </c>
      <c r="C75" s="2"/>
      <c r="D75" s="2">
        <v>4</v>
      </c>
      <c r="E75" s="2"/>
      <c r="F75" s="2">
        <v>1</v>
      </c>
      <c r="G75" s="2">
        <v>10</v>
      </c>
      <c r="H75" s="5">
        <v>0</v>
      </c>
      <c r="I75" s="5">
        <v>0</v>
      </c>
      <c r="J75" s="5">
        <v>0</v>
      </c>
      <c r="K75" s="5">
        <v>10</v>
      </c>
      <c r="L75" s="5">
        <v>0</v>
      </c>
      <c r="M75" s="5">
        <v>0</v>
      </c>
      <c r="N75" s="3"/>
    </row>
    <row r="76" spans="1:14" ht="12.75">
      <c r="A76" s="27">
        <v>21</v>
      </c>
      <c r="B76" s="27" t="s">
        <v>94</v>
      </c>
      <c r="C76" s="2">
        <v>4</v>
      </c>
      <c r="D76" s="2">
        <v>4</v>
      </c>
      <c r="E76" s="2"/>
      <c r="F76" s="2">
        <v>2</v>
      </c>
      <c r="G76" s="2">
        <v>35</v>
      </c>
      <c r="H76" s="5">
        <v>0</v>
      </c>
      <c r="I76" s="5">
        <v>0</v>
      </c>
      <c r="J76" s="5">
        <v>0</v>
      </c>
      <c r="K76" s="5">
        <v>15</v>
      </c>
      <c r="L76" s="5">
        <v>20</v>
      </c>
      <c r="M76" s="5">
        <v>0</v>
      </c>
      <c r="N76" s="3"/>
    </row>
    <row r="77" spans="1:14" ht="12.75">
      <c r="A77" s="27">
        <v>22</v>
      </c>
      <c r="B77" s="3" t="s">
        <v>167</v>
      </c>
      <c r="C77" s="2"/>
      <c r="D77" s="2">
        <v>4</v>
      </c>
      <c r="E77" s="2"/>
      <c r="F77" s="2">
        <v>2</v>
      </c>
      <c r="G77" s="2">
        <v>30</v>
      </c>
      <c r="H77" s="5">
        <v>0</v>
      </c>
      <c r="I77" s="5">
        <v>0</v>
      </c>
      <c r="J77" s="5">
        <v>0</v>
      </c>
      <c r="K77" s="5">
        <v>15</v>
      </c>
      <c r="L77" s="5">
        <v>0</v>
      </c>
      <c r="M77" s="5">
        <v>15</v>
      </c>
      <c r="N77" s="3"/>
    </row>
    <row r="78" spans="1:14" ht="12.75">
      <c r="A78" s="27">
        <v>23</v>
      </c>
      <c r="B78" s="27" t="s">
        <v>95</v>
      </c>
      <c r="C78" s="2"/>
      <c r="D78" s="2">
        <v>4</v>
      </c>
      <c r="E78" s="2"/>
      <c r="F78" s="2">
        <v>1</v>
      </c>
      <c r="G78" s="2">
        <v>10</v>
      </c>
      <c r="H78" s="5">
        <v>0</v>
      </c>
      <c r="I78" s="5">
        <v>0</v>
      </c>
      <c r="J78" s="5">
        <v>0</v>
      </c>
      <c r="K78" s="5">
        <v>0</v>
      </c>
      <c r="L78" s="5">
        <v>10</v>
      </c>
      <c r="M78" s="5">
        <v>0</v>
      </c>
      <c r="N78" s="3"/>
    </row>
    <row r="79" spans="1:14" ht="12.75">
      <c r="A79" s="11"/>
      <c r="B79" s="11" t="s">
        <v>28</v>
      </c>
      <c r="C79" s="12">
        <f>COUNT(C55:C78)</f>
        <v>8</v>
      </c>
      <c r="D79" s="12"/>
      <c r="E79" s="11"/>
      <c r="F79" s="12">
        <f aca="true" t="shared" si="8" ref="F79:M79">SUM(F55:F78)</f>
        <v>60</v>
      </c>
      <c r="G79" s="12">
        <f t="shared" si="8"/>
        <v>692</v>
      </c>
      <c r="H79" s="12">
        <f t="shared" si="8"/>
        <v>140</v>
      </c>
      <c r="I79" s="12">
        <f t="shared" si="8"/>
        <v>185</v>
      </c>
      <c r="J79" s="12">
        <f t="shared" si="8"/>
        <v>29</v>
      </c>
      <c r="K79" s="12">
        <f t="shared" si="8"/>
        <v>133</v>
      </c>
      <c r="L79" s="12">
        <f t="shared" si="8"/>
        <v>175</v>
      </c>
      <c r="M79" s="12">
        <f t="shared" si="8"/>
        <v>30</v>
      </c>
      <c r="N79" s="11"/>
    </row>
    <row r="80" spans="1:14" ht="12.75">
      <c r="A80" s="1"/>
      <c r="B80" s="18" t="s">
        <v>49</v>
      </c>
      <c r="C80" s="19"/>
      <c r="D80" s="19"/>
      <c r="E80" s="19"/>
      <c r="F80" s="13"/>
      <c r="G80" s="108">
        <f>SUM(H79:J79)</f>
        <v>354</v>
      </c>
      <c r="H80" s="108"/>
      <c r="I80" s="108"/>
      <c r="J80" s="108">
        <f>SUM(K79:M79)</f>
        <v>338</v>
      </c>
      <c r="K80" s="108"/>
      <c r="L80" s="108"/>
      <c r="M80" s="10"/>
      <c r="N80" s="9"/>
    </row>
    <row r="81" spans="1:14" ht="12.75">
      <c r="A81" s="1"/>
      <c r="B81" s="76" t="s">
        <v>47</v>
      </c>
      <c r="C81" s="19"/>
      <c r="D81" s="19"/>
      <c r="E81" s="19"/>
      <c r="F81" s="76">
        <f>SUM(F55:F78)</f>
        <v>60</v>
      </c>
      <c r="G81" s="77" t="s">
        <v>154</v>
      </c>
      <c r="H81" s="77" t="s">
        <v>155</v>
      </c>
      <c r="I81" s="71"/>
      <c r="J81" s="71"/>
      <c r="K81" s="71"/>
      <c r="L81" s="71"/>
      <c r="M81" s="10"/>
      <c r="N81" s="9"/>
    </row>
    <row r="82" spans="1:14" ht="12.75">
      <c r="A82" s="1"/>
      <c r="B82" s="78" t="s">
        <v>55</v>
      </c>
      <c r="C82" s="19"/>
      <c r="D82" s="19"/>
      <c r="E82" s="19"/>
      <c r="F82" s="79">
        <f>SUM(F55:F65)</f>
        <v>42</v>
      </c>
      <c r="G82" s="77">
        <f>+F55+F56+F58+F65-9</f>
        <v>18</v>
      </c>
      <c r="H82" s="77">
        <f>F82-G82</f>
        <v>24</v>
      </c>
      <c r="I82" s="71"/>
      <c r="J82" s="71"/>
      <c r="K82" s="71"/>
      <c r="L82" s="71"/>
      <c r="M82" s="10"/>
      <c r="N82" s="9"/>
    </row>
    <row r="83" spans="1:14" ht="12.75">
      <c r="A83" s="1"/>
      <c r="B83" s="78" t="s">
        <v>156</v>
      </c>
      <c r="C83" s="19"/>
      <c r="D83" s="19"/>
      <c r="E83" s="19"/>
      <c r="F83" s="79">
        <f>SUM(F67:F78)</f>
        <v>18</v>
      </c>
      <c r="G83" s="77">
        <f>SUM(F67:F72)</f>
        <v>9</v>
      </c>
      <c r="H83" s="77">
        <f>F83-G83</f>
        <v>9</v>
      </c>
      <c r="I83" s="71"/>
      <c r="J83" s="71"/>
      <c r="K83" s="71"/>
      <c r="L83" s="71"/>
      <c r="M83" s="10"/>
      <c r="N83" s="9"/>
    </row>
    <row r="84" spans="1:14" ht="12.75">
      <c r="A84" s="1"/>
      <c r="B84" s="78"/>
      <c r="C84" s="19"/>
      <c r="D84" s="19"/>
      <c r="E84" s="19"/>
      <c r="F84" s="79"/>
      <c r="G84" s="76">
        <f>SUM(G82:G83)</f>
        <v>27</v>
      </c>
      <c r="H84" s="76">
        <f>SUM(H82:H83)</f>
        <v>33</v>
      </c>
      <c r="I84" s="71"/>
      <c r="J84" s="71"/>
      <c r="K84" s="71"/>
      <c r="L84" s="71"/>
      <c r="M84" s="10"/>
      <c r="N84" s="9"/>
    </row>
    <row r="85" spans="2:5" ht="12.75">
      <c r="B85" s="102" t="s">
        <v>67</v>
      </c>
      <c r="C85" s="103"/>
      <c r="D85" s="103"/>
      <c r="E85" s="103"/>
    </row>
    <row r="86" spans="1:14" ht="12.75">
      <c r="A86" s="40"/>
      <c r="B86" s="40" t="s">
        <v>51</v>
      </c>
      <c r="C86" s="40"/>
      <c r="D86" s="40"/>
      <c r="E86" s="40"/>
      <c r="F86" s="40">
        <f aca="true" t="shared" si="9" ref="F86:M86">SUM(F55:F58)</f>
        <v>31</v>
      </c>
      <c r="G86" s="40">
        <f t="shared" si="9"/>
        <v>223</v>
      </c>
      <c r="H86" s="40">
        <f t="shared" si="9"/>
        <v>60</v>
      </c>
      <c r="I86" s="40">
        <f t="shared" si="9"/>
        <v>45</v>
      </c>
      <c r="J86" s="40">
        <f t="shared" si="9"/>
        <v>15</v>
      </c>
      <c r="K86" s="40">
        <f t="shared" si="9"/>
        <v>43</v>
      </c>
      <c r="L86" s="40">
        <f t="shared" si="9"/>
        <v>60</v>
      </c>
      <c r="M86" s="40">
        <f t="shared" si="9"/>
        <v>0</v>
      </c>
      <c r="N86" s="40"/>
    </row>
    <row r="87" spans="1:14" ht="12.75">
      <c r="A87" s="25"/>
      <c r="B87" s="25" t="s">
        <v>52</v>
      </c>
      <c r="C87" s="25"/>
      <c r="D87" s="25"/>
      <c r="E87" s="25"/>
      <c r="F87" s="25">
        <f aca="true" t="shared" si="10" ref="F87:M87">SUM(F59:F59)</f>
        <v>2</v>
      </c>
      <c r="G87" s="25">
        <f t="shared" si="10"/>
        <v>30</v>
      </c>
      <c r="H87" s="25">
        <f t="shared" si="10"/>
        <v>0</v>
      </c>
      <c r="I87" s="25">
        <f t="shared" si="10"/>
        <v>0</v>
      </c>
      <c r="J87" s="25">
        <f t="shared" si="10"/>
        <v>0</v>
      </c>
      <c r="K87" s="25">
        <f t="shared" si="10"/>
        <v>30</v>
      </c>
      <c r="L87" s="25">
        <f t="shared" si="10"/>
        <v>0</v>
      </c>
      <c r="M87" s="25">
        <f t="shared" si="10"/>
        <v>0</v>
      </c>
      <c r="N87" s="25"/>
    </row>
    <row r="88" spans="1:14" ht="12.75">
      <c r="A88" s="41"/>
      <c r="B88" s="41" t="s">
        <v>32</v>
      </c>
      <c r="C88" s="41"/>
      <c r="D88" s="41"/>
      <c r="E88" s="41"/>
      <c r="F88" s="41">
        <v>1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/>
    </row>
    <row r="89" spans="2:13" s="41" customFormat="1" ht="12.75">
      <c r="B89" s="41" t="s">
        <v>135</v>
      </c>
      <c r="F89" s="41">
        <f>SUM(F62:F63)</f>
        <v>7</v>
      </c>
      <c r="G89" s="41">
        <f>SUM(G62:G63)</f>
        <v>120</v>
      </c>
      <c r="H89" s="41">
        <f aca="true" t="shared" si="11" ref="H89:M89">SUM(H62:H63)</f>
        <v>0</v>
      </c>
      <c r="I89" s="41">
        <f t="shared" si="11"/>
        <v>60</v>
      </c>
      <c r="J89" s="41">
        <f t="shared" si="11"/>
        <v>0</v>
      </c>
      <c r="K89" s="41">
        <f t="shared" si="11"/>
        <v>0</v>
      </c>
      <c r="L89" s="41">
        <f t="shared" si="11"/>
        <v>60</v>
      </c>
      <c r="M89" s="41">
        <f t="shared" si="11"/>
        <v>0</v>
      </c>
    </row>
    <row r="90" spans="2:13" s="41" customFormat="1" ht="12.75">
      <c r="B90" s="41" t="s">
        <v>134</v>
      </c>
      <c r="F90" s="41">
        <f>SUM(F64:F64)</f>
        <v>0</v>
      </c>
      <c r="G90" s="41">
        <f>SUM(G64:G64)</f>
        <v>15</v>
      </c>
      <c r="H90" s="41">
        <f aca="true" t="shared" si="12" ref="H90:M90">SUM(H64:H64)</f>
        <v>0</v>
      </c>
      <c r="I90" s="41">
        <f t="shared" si="12"/>
        <v>15</v>
      </c>
      <c r="J90" s="41">
        <f t="shared" si="12"/>
        <v>0</v>
      </c>
      <c r="K90" s="41">
        <f t="shared" si="12"/>
        <v>0</v>
      </c>
      <c r="L90" s="41">
        <f t="shared" si="12"/>
        <v>0</v>
      </c>
      <c r="M90" s="41">
        <f t="shared" si="12"/>
        <v>0</v>
      </c>
    </row>
    <row r="91" spans="2:13" ht="12.75">
      <c r="B91" s="20" t="s">
        <v>53</v>
      </c>
      <c r="F91" s="88">
        <f>SUM(F86:F90)</f>
        <v>41</v>
      </c>
      <c r="G91" s="88">
        <f>SUM(G86:G90)</f>
        <v>388</v>
      </c>
      <c r="H91" s="88">
        <f aca="true" t="shared" si="13" ref="H91:M91">SUM(H86:H90)</f>
        <v>60</v>
      </c>
      <c r="I91" s="88">
        <f t="shared" si="13"/>
        <v>120</v>
      </c>
      <c r="J91" s="88">
        <f t="shared" si="13"/>
        <v>15</v>
      </c>
      <c r="K91" s="88">
        <f t="shared" si="13"/>
        <v>73</v>
      </c>
      <c r="L91" s="88">
        <f t="shared" si="13"/>
        <v>120</v>
      </c>
      <c r="M91" s="88">
        <f t="shared" si="13"/>
        <v>0</v>
      </c>
    </row>
    <row r="92" ht="12.75">
      <c r="B92" s="41"/>
    </row>
    <row r="93" spans="2:13" ht="12.75">
      <c r="B93" s="15" t="s">
        <v>0</v>
      </c>
      <c r="D93" s="15"/>
      <c r="E93" s="20" t="s">
        <v>41</v>
      </c>
      <c r="F93" s="20" t="s">
        <v>1</v>
      </c>
      <c r="G93" s="20"/>
      <c r="H93" s="15"/>
      <c r="I93" s="15"/>
      <c r="J93" s="15"/>
      <c r="K93" s="15"/>
      <c r="L93" s="15"/>
      <c r="M93" s="15"/>
    </row>
    <row r="94" spans="2:13" ht="12.75">
      <c r="B94" t="s">
        <v>2</v>
      </c>
      <c r="D94" s="16"/>
      <c r="E94" s="72">
        <f>G94/G97</f>
        <v>0.32123411978221417</v>
      </c>
      <c r="F94" s="20" t="s">
        <v>42</v>
      </c>
      <c r="G94" s="20">
        <f>H126+K126</f>
        <v>177</v>
      </c>
      <c r="H94" s="15"/>
      <c r="I94" s="15"/>
      <c r="J94" s="15"/>
      <c r="K94" s="15"/>
      <c r="L94" s="15"/>
      <c r="M94" s="15"/>
    </row>
    <row r="95" spans="2:13" ht="12.75">
      <c r="B95" t="s">
        <v>60</v>
      </c>
      <c r="D95" s="16"/>
      <c r="E95" s="72">
        <f>G95/G97</f>
        <v>0.52994555353902</v>
      </c>
      <c r="F95" s="20" t="s">
        <v>43</v>
      </c>
      <c r="G95" s="20">
        <f>I126+L126</f>
        <v>292</v>
      </c>
      <c r="H95" s="15"/>
      <c r="I95" s="15"/>
      <c r="J95" s="15"/>
      <c r="K95" s="15"/>
      <c r="L95" s="15"/>
      <c r="M95" s="15"/>
    </row>
    <row r="96" spans="2:13" ht="12.75">
      <c r="B96" t="s">
        <v>34</v>
      </c>
      <c r="D96" s="16"/>
      <c r="E96" s="72">
        <f>G96/G97</f>
        <v>0.14882032667876588</v>
      </c>
      <c r="F96" s="20" t="s">
        <v>44</v>
      </c>
      <c r="G96" s="20">
        <f>J126+M126</f>
        <v>82</v>
      </c>
      <c r="H96" s="15"/>
      <c r="I96" s="15"/>
      <c r="J96" s="15"/>
      <c r="K96" s="15"/>
      <c r="L96" s="15"/>
      <c r="M96" s="15"/>
    </row>
    <row r="97" spans="2:13" ht="12.75">
      <c r="B97" t="s">
        <v>64</v>
      </c>
      <c r="D97" s="15"/>
      <c r="E97" s="72">
        <f>SUM(E94:E96)</f>
        <v>1</v>
      </c>
      <c r="F97" s="20" t="s">
        <v>4</v>
      </c>
      <c r="G97" s="20">
        <f>SUM(G94:G96)</f>
        <v>551</v>
      </c>
      <c r="H97" s="15"/>
      <c r="I97" s="15"/>
      <c r="J97" s="15"/>
      <c r="K97" s="15"/>
      <c r="L97" s="15"/>
      <c r="M97" s="15"/>
    </row>
    <row r="98" ht="12.75">
      <c r="B98" t="s">
        <v>118</v>
      </c>
    </row>
    <row r="99" spans="1:14" ht="25.5">
      <c r="A99" s="99" t="s">
        <v>35</v>
      </c>
      <c r="B99" s="101" t="s">
        <v>5</v>
      </c>
      <c r="C99" s="100" t="s">
        <v>6</v>
      </c>
      <c r="D99" s="106"/>
      <c r="E99" s="107"/>
      <c r="F99" s="80" t="s">
        <v>7</v>
      </c>
      <c r="G99" s="100" t="s">
        <v>8</v>
      </c>
      <c r="H99" s="106"/>
      <c r="I99" s="106"/>
      <c r="J99" s="106"/>
      <c r="K99" s="106"/>
      <c r="L99" s="106"/>
      <c r="M99" s="107"/>
      <c r="N99" s="93" t="s">
        <v>9</v>
      </c>
    </row>
    <row r="100" spans="1:14" ht="12.75">
      <c r="A100" s="99"/>
      <c r="B100" s="104"/>
      <c r="C100" s="81" t="s">
        <v>10</v>
      </c>
      <c r="D100" s="81" t="s">
        <v>11</v>
      </c>
      <c r="E100" s="82" t="s">
        <v>12</v>
      </c>
      <c r="F100" s="110" t="s">
        <v>47</v>
      </c>
      <c r="G100" s="82" t="s">
        <v>4</v>
      </c>
      <c r="H100" s="97" t="s">
        <v>146</v>
      </c>
      <c r="I100" s="98"/>
      <c r="J100" s="96"/>
      <c r="K100" s="97" t="s">
        <v>147</v>
      </c>
      <c r="L100" s="98"/>
      <c r="M100" s="96"/>
      <c r="N100" s="94"/>
    </row>
    <row r="101" spans="1:14" ht="12.75">
      <c r="A101" s="99"/>
      <c r="B101" s="105"/>
      <c r="C101" s="84"/>
      <c r="D101" s="84" t="s">
        <v>15</v>
      </c>
      <c r="E101" s="85" t="s">
        <v>16</v>
      </c>
      <c r="F101" s="111"/>
      <c r="G101" s="85" t="s">
        <v>17</v>
      </c>
      <c r="H101" s="83" t="s">
        <v>18</v>
      </c>
      <c r="I101" s="57" t="s">
        <v>19</v>
      </c>
      <c r="J101" s="57" t="s">
        <v>20</v>
      </c>
      <c r="K101" s="57" t="s">
        <v>18</v>
      </c>
      <c r="L101" s="57" t="s">
        <v>19</v>
      </c>
      <c r="M101" s="57" t="s">
        <v>20</v>
      </c>
      <c r="N101" s="95"/>
    </row>
    <row r="102" spans="1:14" ht="12.75">
      <c r="A102" s="30">
        <v>1</v>
      </c>
      <c r="B102" s="30" t="s">
        <v>96</v>
      </c>
      <c r="C102" s="31">
        <v>5</v>
      </c>
      <c r="D102" s="31">
        <v>5</v>
      </c>
      <c r="E102" s="31"/>
      <c r="F102" s="32">
        <v>4</v>
      </c>
      <c r="G102" s="31">
        <v>30</v>
      </c>
      <c r="H102" s="32">
        <v>15</v>
      </c>
      <c r="I102" s="32">
        <v>0</v>
      </c>
      <c r="J102" s="32">
        <v>15</v>
      </c>
      <c r="K102" s="32">
        <v>0</v>
      </c>
      <c r="L102" s="32">
        <v>0</v>
      </c>
      <c r="M102" s="32">
        <v>0</v>
      </c>
      <c r="N102" s="30"/>
    </row>
    <row r="103" spans="1:14" ht="12.75">
      <c r="A103" s="30">
        <v>2</v>
      </c>
      <c r="B103" s="30" t="s">
        <v>37</v>
      </c>
      <c r="C103" s="32">
        <v>6</v>
      </c>
      <c r="D103" s="31">
        <v>6</v>
      </c>
      <c r="E103" s="32"/>
      <c r="F103" s="32">
        <v>4</v>
      </c>
      <c r="G103" s="32">
        <v>30</v>
      </c>
      <c r="H103" s="32">
        <v>0</v>
      </c>
      <c r="I103" s="32">
        <v>0</v>
      </c>
      <c r="J103" s="32">
        <v>0</v>
      </c>
      <c r="K103" s="32">
        <v>15</v>
      </c>
      <c r="L103" s="32">
        <v>15</v>
      </c>
      <c r="M103" s="32">
        <v>0</v>
      </c>
      <c r="N103" s="30"/>
    </row>
    <row r="104" spans="1:14" ht="12.75">
      <c r="A104" s="21">
        <v>3</v>
      </c>
      <c r="B104" s="45" t="s">
        <v>50</v>
      </c>
      <c r="C104" s="43">
        <v>5</v>
      </c>
      <c r="D104" s="43">
        <v>5</v>
      </c>
      <c r="E104" s="43"/>
      <c r="F104" s="22">
        <v>4</v>
      </c>
      <c r="G104" s="43">
        <v>38</v>
      </c>
      <c r="H104" s="22">
        <v>10</v>
      </c>
      <c r="I104" s="22">
        <v>28</v>
      </c>
      <c r="J104" s="22">
        <v>0</v>
      </c>
      <c r="K104" s="22">
        <v>0</v>
      </c>
      <c r="L104" s="22">
        <v>0</v>
      </c>
      <c r="M104" s="22">
        <v>0</v>
      </c>
      <c r="N104" s="21"/>
    </row>
    <row r="105" spans="1:14" ht="12.75">
      <c r="A105" s="21">
        <v>4</v>
      </c>
      <c r="B105" s="21" t="s">
        <v>97</v>
      </c>
      <c r="C105" s="43">
        <v>6</v>
      </c>
      <c r="D105" s="43">
        <v>6</v>
      </c>
      <c r="E105" s="43"/>
      <c r="F105" s="22">
        <v>3</v>
      </c>
      <c r="G105" s="43">
        <v>30</v>
      </c>
      <c r="H105" s="22">
        <v>0</v>
      </c>
      <c r="I105" s="22">
        <v>0</v>
      </c>
      <c r="J105" s="22">
        <v>0</v>
      </c>
      <c r="K105" s="22">
        <v>15</v>
      </c>
      <c r="L105" s="22">
        <v>15</v>
      </c>
      <c r="M105" s="22">
        <v>0</v>
      </c>
      <c r="N105" s="21"/>
    </row>
    <row r="106" spans="1:14" ht="12.75">
      <c r="A106" s="21">
        <v>5</v>
      </c>
      <c r="B106" s="21" t="s">
        <v>98</v>
      </c>
      <c r="C106" s="22">
        <v>6</v>
      </c>
      <c r="D106" s="43">
        <v>6</v>
      </c>
      <c r="E106" s="22"/>
      <c r="F106" s="22">
        <v>3</v>
      </c>
      <c r="G106" s="22">
        <v>30</v>
      </c>
      <c r="H106" s="22">
        <v>0</v>
      </c>
      <c r="I106" s="22">
        <v>0</v>
      </c>
      <c r="J106" s="22">
        <v>0</v>
      </c>
      <c r="K106" s="22">
        <v>15</v>
      </c>
      <c r="L106" s="22">
        <v>15</v>
      </c>
      <c r="M106" s="22">
        <v>0</v>
      </c>
      <c r="N106" s="21"/>
    </row>
    <row r="107" spans="1:14" ht="12.75">
      <c r="A107" s="21">
        <v>6</v>
      </c>
      <c r="B107" s="21" t="s">
        <v>99</v>
      </c>
      <c r="C107" s="22">
        <v>6</v>
      </c>
      <c r="D107" s="22">
        <v>6</v>
      </c>
      <c r="E107" s="22"/>
      <c r="F107" s="22">
        <v>3</v>
      </c>
      <c r="G107" s="22">
        <v>30</v>
      </c>
      <c r="H107" s="22">
        <v>0</v>
      </c>
      <c r="I107" s="22">
        <v>0</v>
      </c>
      <c r="J107" s="22">
        <v>0</v>
      </c>
      <c r="K107" s="22">
        <v>20</v>
      </c>
      <c r="L107" s="22">
        <v>10</v>
      </c>
      <c r="M107" s="22">
        <v>0</v>
      </c>
      <c r="N107" s="21"/>
    </row>
    <row r="108" spans="1:14" s="70" customFormat="1" ht="12.75">
      <c r="A108" s="66">
        <v>7</v>
      </c>
      <c r="B108" s="66" t="s">
        <v>151</v>
      </c>
      <c r="C108" s="67">
        <v>5</v>
      </c>
      <c r="D108" s="67">
        <v>5</v>
      </c>
      <c r="E108" s="67"/>
      <c r="F108" s="68">
        <v>4</v>
      </c>
      <c r="G108" s="67">
        <v>43</v>
      </c>
      <c r="H108" s="68">
        <v>23</v>
      </c>
      <c r="I108" s="68">
        <v>20</v>
      </c>
      <c r="J108" s="68">
        <v>0</v>
      </c>
      <c r="K108" s="68">
        <v>0</v>
      </c>
      <c r="L108" s="68">
        <v>0</v>
      </c>
      <c r="M108" s="68">
        <v>0</v>
      </c>
      <c r="N108" s="66"/>
    </row>
    <row r="109" spans="1:14" ht="12.75">
      <c r="A109" s="3">
        <v>8</v>
      </c>
      <c r="B109" s="3" t="s">
        <v>100</v>
      </c>
      <c r="C109" s="2"/>
      <c r="D109" s="4">
        <v>5</v>
      </c>
      <c r="E109" s="2"/>
      <c r="F109" s="2">
        <v>2</v>
      </c>
      <c r="G109" s="2">
        <v>30</v>
      </c>
      <c r="H109" s="2">
        <v>15</v>
      </c>
      <c r="I109" s="2">
        <v>15</v>
      </c>
      <c r="J109" s="2">
        <v>0</v>
      </c>
      <c r="K109" s="2">
        <v>0</v>
      </c>
      <c r="L109" s="2">
        <v>0</v>
      </c>
      <c r="M109" s="2">
        <v>0</v>
      </c>
      <c r="N109" s="3"/>
    </row>
    <row r="110" spans="1:14" ht="12.75">
      <c r="A110" s="3">
        <v>9</v>
      </c>
      <c r="B110" s="3" t="s">
        <v>36</v>
      </c>
      <c r="C110" s="2"/>
      <c r="D110" s="2">
        <v>5</v>
      </c>
      <c r="E110" s="2"/>
      <c r="F110" s="2">
        <v>3</v>
      </c>
      <c r="G110" s="2">
        <v>28</v>
      </c>
      <c r="H110" s="5">
        <v>10</v>
      </c>
      <c r="I110" s="5">
        <v>0</v>
      </c>
      <c r="J110" s="5">
        <v>18</v>
      </c>
      <c r="K110" s="5">
        <v>0</v>
      </c>
      <c r="L110" s="5">
        <v>0</v>
      </c>
      <c r="M110" s="5">
        <v>0</v>
      </c>
      <c r="N110" s="3"/>
    </row>
    <row r="111" spans="1:14" ht="12.75">
      <c r="A111" s="3">
        <f>A110+1</f>
        <v>10</v>
      </c>
      <c r="B111" s="3" t="s">
        <v>101</v>
      </c>
      <c r="C111" s="2"/>
      <c r="D111" s="4">
        <v>6</v>
      </c>
      <c r="E111" s="2"/>
      <c r="F111" s="2">
        <v>1</v>
      </c>
      <c r="G111" s="2">
        <v>14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14</v>
      </c>
      <c r="N111" s="3"/>
    </row>
    <row r="112" spans="1:14" ht="12.75">
      <c r="A112" s="3">
        <f>A111+1</f>
        <v>11</v>
      </c>
      <c r="B112" s="6" t="s">
        <v>31</v>
      </c>
      <c r="C112" s="7"/>
      <c r="D112" s="8"/>
      <c r="E112" s="7" t="s">
        <v>143</v>
      </c>
      <c r="F112" s="2">
        <v>10</v>
      </c>
      <c r="G112" s="2">
        <v>45</v>
      </c>
      <c r="H112" s="2">
        <v>0</v>
      </c>
      <c r="I112" s="2">
        <v>15</v>
      </c>
      <c r="J112" s="2">
        <v>0</v>
      </c>
      <c r="K112" s="2">
        <v>0</v>
      </c>
      <c r="L112" s="2">
        <v>30</v>
      </c>
      <c r="M112" s="2">
        <v>0</v>
      </c>
      <c r="N112" s="3" t="s">
        <v>165</v>
      </c>
    </row>
    <row r="113" spans="1:14" ht="12.75">
      <c r="A113" s="3">
        <f>A112+1</f>
        <v>12</v>
      </c>
      <c r="B113" s="6" t="s">
        <v>102</v>
      </c>
      <c r="C113" s="7"/>
      <c r="D113" s="8">
        <v>6</v>
      </c>
      <c r="E113" s="7"/>
      <c r="F113" s="2">
        <v>2</v>
      </c>
      <c r="G113" s="2">
        <v>28</v>
      </c>
      <c r="H113" s="2">
        <v>0</v>
      </c>
      <c r="I113" s="2">
        <v>0</v>
      </c>
      <c r="J113" s="2">
        <v>0</v>
      </c>
      <c r="K113" s="2">
        <v>14</v>
      </c>
      <c r="L113" s="2">
        <v>14</v>
      </c>
      <c r="M113" s="2">
        <v>0</v>
      </c>
      <c r="N113" s="3"/>
    </row>
    <row r="114" spans="1:14" ht="12.75">
      <c r="A114" s="3"/>
      <c r="B114" s="3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</row>
    <row r="115" spans="1:14" ht="12.75">
      <c r="A115" s="3"/>
      <c r="B115" s="47" t="s">
        <v>54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</row>
    <row r="116" spans="1:14" ht="12.75">
      <c r="A116" s="3">
        <v>13</v>
      </c>
      <c r="B116" s="3" t="s">
        <v>119</v>
      </c>
      <c r="C116" s="2"/>
      <c r="D116" s="2">
        <v>5</v>
      </c>
      <c r="E116" s="2"/>
      <c r="F116" s="2">
        <v>2</v>
      </c>
      <c r="G116" s="2">
        <v>10</v>
      </c>
      <c r="H116" s="2">
        <v>0</v>
      </c>
      <c r="I116" s="2">
        <v>10</v>
      </c>
      <c r="J116" s="2">
        <v>0</v>
      </c>
      <c r="K116" s="2">
        <v>0</v>
      </c>
      <c r="L116" s="2">
        <v>0</v>
      </c>
      <c r="M116" s="2">
        <v>0</v>
      </c>
      <c r="N116" s="3"/>
    </row>
    <row r="117" spans="1:14" ht="12.75">
      <c r="A117" s="3">
        <v>14</v>
      </c>
      <c r="B117" s="3" t="s">
        <v>120</v>
      </c>
      <c r="C117" s="2"/>
      <c r="D117" s="2">
        <v>5</v>
      </c>
      <c r="E117" s="2"/>
      <c r="F117" s="2">
        <v>3</v>
      </c>
      <c r="G117" s="2">
        <v>25</v>
      </c>
      <c r="H117" s="2">
        <v>0</v>
      </c>
      <c r="I117" s="2">
        <v>0</v>
      </c>
      <c r="J117" s="2">
        <v>25</v>
      </c>
      <c r="K117" s="2">
        <v>0</v>
      </c>
      <c r="L117" s="2">
        <v>0</v>
      </c>
      <c r="M117" s="2">
        <v>0</v>
      </c>
      <c r="N117" s="3"/>
    </row>
    <row r="118" spans="1:14" ht="12.75">
      <c r="A118" s="3">
        <v>15</v>
      </c>
      <c r="B118" s="3" t="s">
        <v>121</v>
      </c>
      <c r="C118" s="2"/>
      <c r="D118" s="2" t="s">
        <v>143</v>
      </c>
      <c r="E118" s="2"/>
      <c r="F118" s="2">
        <v>4</v>
      </c>
      <c r="G118" s="2">
        <v>40</v>
      </c>
      <c r="H118" s="2">
        <v>10</v>
      </c>
      <c r="I118" s="2">
        <v>10</v>
      </c>
      <c r="J118" s="2">
        <v>0</v>
      </c>
      <c r="K118" s="2">
        <v>10</v>
      </c>
      <c r="L118" s="2">
        <v>0</v>
      </c>
      <c r="M118" s="2">
        <v>10</v>
      </c>
      <c r="N118" s="3" t="s">
        <v>166</v>
      </c>
    </row>
    <row r="119" spans="1:14" ht="12.75">
      <c r="A119" s="3">
        <v>16</v>
      </c>
      <c r="B119" s="3" t="s">
        <v>122</v>
      </c>
      <c r="C119" s="2"/>
      <c r="D119" s="2">
        <v>5</v>
      </c>
      <c r="E119" s="2"/>
      <c r="F119" s="2">
        <v>2</v>
      </c>
      <c r="G119" s="2">
        <v>15</v>
      </c>
      <c r="H119" s="2">
        <v>5</v>
      </c>
      <c r="I119" s="2">
        <v>10</v>
      </c>
      <c r="J119" s="2">
        <v>0</v>
      </c>
      <c r="K119" s="2">
        <v>0</v>
      </c>
      <c r="L119" s="2">
        <v>0</v>
      </c>
      <c r="M119" s="2">
        <v>0</v>
      </c>
      <c r="N119" s="3"/>
    </row>
    <row r="120" spans="1:14" ht="12.75">
      <c r="A120" s="3">
        <v>17</v>
      </c>
      <c r="B120" s="3" t="s">
        <v>39</v>
      </c>
      <c r="C120" s="2"/>
      <c r="D120" s="2">
        <v>5</v>
      </c>
      <c r="E120" s="2"/>
      <c r="F120" s="2">
        <v>1</v>
      </c>
      <c r="G120" s="2">
        <v>10</v>
      </c>
      <c r="H120" s="2">
        <v>0</v>
      </c>
      <c r="I120" s="2">
        <v>10</v>
      </c>
      <c r="J120" s="2">
        <v>0</v>
      </c>
      <c r="K120" s="2">
        <v>0</v>
      </c>
      <c r="L120" s="2">
        <v>0</v>
      </c>
      <c r="M120" s="2">
        <v>0</v>
      </c>
      <c r="N120" s="3"/>
    </row>
    <row r="121" spans="1:14" ht="12.75">
      <c r="A121" s="3">
        <v>18</v>
      </c>
      <c r="B121" s="3" t="s">
        <v>123</v>
      </c>
      <c r="C121" s="2"/>
      <c r="D121" s="2">
        <v>6</v>
      </c>
      <c r="E121" s="2"/>
      <c r="F121" s="2">
        <v>1</v>
      </c>
      <c r="G121" s="2">
        <v>15</v>
      </c>
      <c r="H121" s="2">
        <v>0</v>
      </c>
      <c r="I121" s="2">
        <v>0</v>
      </c>
      <c r="J121" s="2">
        <v>0</v>
      </c>
      <c r="K121" s="2">
        <v>0</v>
      </c>
      <c r="L121" s="2">
        <v>15</v>
      </c>
      <c r="M121" s="2">
        <v>0</v>
      </c>
      <c r="N121" s="3"/>
    </row>
    <row r="122" spans="1:14" ht="12.75">
      <c r="A122" s="3">
        <v>19</v>
      </c>
      <c r="B122" s="3" t="s">
        <v>132</v>
      </c>
      <c r="C122" s="2"/>
      <c r="D122" s="2">
        <v>6</v>
      </c>
      <c r="E122" s="2"/>
      <c r="F122" s="2">
        <v>1</v>
      </c>
      <c r="G122" s="2">
        <v>15</v>
      </c>
      <c r="H122" s="2">
        <v>0</v>
      </c>
      <c r="I122" s="2">
        <v>0</v>
      </c>
      <c r="J122" s="2">
        <v>0</v>
      </c>
      <c r="K122" s="2">
        <v>0</v>
      </c>
      <c r="L122" s="2">
        <v>15</v>
      </c>
      <c r="M122" s="2">
        <v>0</v>
      </c>
      <c r="N122" s="3"/>
    </row>
    <row r="123" spans="1:14" ht="12.75">
      <c r="A123" s="3">
        <v>20</v>
      </c>
      <c r="B123" s="3" t="s">
        <v>124</v>
      </c>
      <c r="C123" s="2"/>
      <c r="D123" s="2">
        <v>6</v>
      </c>
      <c r="E123" s="2"/>
      <c r="F123" s="2">
        <v>1</v>
      </c>
      <c r="G123" s="2">
        <v>15</v>
      </c>
      <c r="H123" s="2">
        <v>0</v>
      </c>
      <c r="I123" s="2">
        <v>0</v>
      </c>
      <c r="J123" s="2">
        <v>0</v>
      </c>
      <c r="K123" s="2">
        <v>0</v>
      </c>
      <c r="L123" s="2">
        <v>15</v>
      </c>
      <c r="M123" s="2">
        <v>0</v>
      </c>
      <c r="N123" s="3"/>
    </row>
    <row r="124" spans="1:14" ht="12.75">
      <c r="A124" s="3">
        <v>21</v>
      </c>
      <c r="B124" s="3" t="s">
        <v>125</v>
      </c>
      <c r="C124" s="2"/>
      <c r="D124" s="2">
        <v>6</v>
      </c>
      <c r="E124" s="2"/>
      <c r="F124" s="2">
        <v>1</v>
      </c>
      <c r="G124" s="2">
        <v>20</v>
      </c>
      <c r="H124" s="2">
        <v>0</v>
      </c>
      <c r="I124" s="2">
        <v>0</v>
      </c>
      <c r="J124" s="2">
        <v>0</v>
      </c>
      <c r="K124" s="2">
        <v>0</v>
      </c>
      <c r="L124" s="2">
        <v>20</v>
      </c>
      <c r="M124" s="2">
        <v>0</v>
      </c>
      <c r="N124" s="3"/>
    </row>
    <row r="125" spans="1:14" ht="12.75">
      <c r="A125" s="3">
        <v>22</v>
      </c>
      <c r="B125" s="3" t="s">
        <v>126</v>
      </c>
      <c r="C125" s="2"/>
      <c r="D125" s="2">
        <v>6</v>
      </c>
      <c r="E125" s="2"/>
      <c r="F125" s="2">
        <v>1</v>
      </c>
      <c r="G125" s="2">
        <v>10</v>
      </c>
      <c r="H125" s="2">
        <v>0</v>
      </c>
      <c r="I125" s="2">
        <v>0</v>
      </c>
      <c r="J125" s="2">
        <v>0</v>
      </c>
      <c r="K125" s="2">
        <v>0</v>
      </c>
      <c r="L125" s="2">
        <v>10</v>
      </c>
      <c r="M125" s="2">
        <v>0</v>
      </c>
      <c r="N125" s="3"/>
    </row>
    <row r="126" spans="1:14" ht="12.75">
      <c r="A126" s="11"/>
      <c r="B126" s="11" t="s">
        <v>28</v>
      </c>
      <c r="C126" s="12">
        <f>COUNT(C102:C125)</f>
        <v>7</v>
      </c>
      <c r="D126" s="11"/>
      <c r="E126" s="11"/>
      <c r="F126" s="12">
        <f aca="true" t="shared" si="14" ref="F126:M126">SUM(F102:F125)</f>
        <v>60</v>
      </c>
      <c r="G126" s="12">
        <f t="shared" si="14"/>
        <v>551</v>
      </c>
      <c r="H126" s="12">
        <f t="shared" si="14"/>
        <v>88</v>
      </c>
      <c r="I126" s="12">
        <f t="shared" si="14"/>
        <v>118</v>
      </c>
      <c r="J126" s="12">
        <f t="shared" si="14"/>
        <v>58</v>
      </c>
      <c r="K126" s="12">
        <f t="shared" si="14"/>
        <v>89</v>
      </c>
      <c r="L126" s="12">
        <f t="shared" si="14"/>
        <v>174</v>
      </c>
      <c r="M126" s="12">
        <f t="shared" si="14"/>
        <v>24</v>
      </c>
      <c r="N126" s="11"/>
    </row>
    <row r="127" spans="1:14" ht="12.75">
      <c r="A127" s="15"/>
      <c r="B127" s="15" t="s">
        <v>49</v>
      </c>
      <c r="C127" s="15"/>
      <c r="D127" s="15"/>
      <c r="E127" s="15"/>
      <c r="F127" s="15"/>
      <c r="G127" s="15"/>
      <c r="H127" s="109">
        <f>SUM(H126:J126)</f>
        <v>264</v>
      </c>
      <c r="I127" s="109"/>
      <c r="J127" s="109"/>
      <c r="K127" s="109">
        <f>SUM(K126:M126)</f>
        <v>287</v>
      </c>
      <c r="L127" s="109"/>
      <c r="M127" s="109"/>
      <c r="N127" s="14"/>
    </row>
    <row r="128" spans="1:14" ht="12.75">
      <c r="A128" s="15"/>
      <c r="B128" s="76" t="s">
        <v>47</v>
      </c>
      <c r="C128" s="19"/>
      <c r="D128" s="19"/>
      <c r="E128" s="19"/>
      <c r="F128" s="76">
        <f>SUM(F102:F125)</f>
        <v>60</v>
      </c>
      <c r="G128" s="77" t="s">
        <v>157</v>
      </c>
      <c r="H128" s="77" t="s">
        <v>158</v>
      </c>
      <c r="I128" s="52"/>
      <c r="J128" s="52"/>
      <c r="K128" s="52"/>
      <c r="L128" s="52"/>
      <c r="M128" s="52"/>
      <c r="N128" s="14"/>
    </row>
    <row r="129" spans="1:14" ht="12.75">
      <c r="A129" s="15"/>
      <c r="B129" s="78" t="s">
        <v>55</v>
      </c>
      <c r="C129" s="19"/>
      <c r="D129" s="19"/>
      <c r="E129" s="19"/>
      <c r="F129" s="79">
        <f>SUM(F102:F113)</f>
        <v>43</v>
      </c>
      <c r="G129" s="77">
        <f>+F102+F104+SUM(F108:F110)+F112-10</f>
        <v>17</v>
      </c>
      <c r="H129" s="77">
        <f>F129-G129</f>
        <v>26</v>
      </c>
      <c r="I129" s="52"/>
      <c r="J129" s="52"/>
      <c r="K129" s="52"/>
      <c r="L129" s="52"/>
      <c r="M129" s="52"/>
      <c r="N129" s="14"/>
    </row>
    <row r="130" spans="1:14" ht="12.75">
      <c r="A130" s="15"/>
      <c r="B130" s="78" t="s">
        <v>156</v>
      </c>
      <c r="C130" s="19"/>
      <c r="D130" s="19"/>
      <c r="E130" s="19"/>
      <c r="F130" s="79">
        <f>SUM(F116:F125)</f>
        <v>17</v>
      </c>
      <c r="G130" s="77">
        <f>+SUM(F116:F120)-2</f>
        <v>10</v>
      </c>
      <c r="H130" s="77">
        <f>F130-G130</f>
        <v>7</v>
      </c>
      <c r="I130" s="52"/>
      <c r="J130" s="52"/>
      <c r="K130" s="52"/>
      <c r="L130" s="52"/>
      <c r="M130" s="52"/>
      <c r="N130" s="14"/>
    </row>
    <row r="131" spans="1:14" ht="12.75">
      <c r="A131" s="15"/>
      <c r="B131" s="15"/>
      <c r="C131" s="15"/>
      <c r="D131" s="15"/>
      <c r="E131" s="15"/>
      <c r="F131" s="15"/>
      <c r="G131" s="76">
        <f>SUM(G129:G130)</f>
        <v>27</v>
      </c>
      <c r="H131" s="76">
        <f>SUM(H129:H130)</f>
        <v>33</v>
      </c>
      <c r="I131" s="52"/>
      <c r="J131" s="52"/>
      <c r="K131" s="52"/>
      <c r="L131" s="52"/>
      <c r="M131" s="52"/>
      <c r="N131" s="14"/>
    </row>
    <row r="132" spans="1:14" ht="12.75">
      <c r="A132" s="15"/>
      <c r="B132" s="15"/>
      <c r="C132" s="15"/>
      <c r="D132" s="15"/>
      <c r="E132" s="15"/>
      <c r="F132" s="15"/>
      <c r="G132" s="15"/>
      <c r="H132" s="52"/>
      <c r="I132" s="52"/>
      <c r="J132" s="52"/>
      <c r="K132" s="52"/>
      <c r="L132" s="52"/>
      <c r="M132" s="52"/>
      <c r="N132" s="14"/>
    </row>
    <row r="133" spans="1:14" ht="12.75">
      <c r="A133" s="15"/>
      <c r="B133" s="15"/>
      <c r="C133" s="15"/>
      <c r="D133" s="15"/>
      <c r="E133" s="15"/>
      <c r="F133" s="15"/>
      <c r="G133" s="15"/>
      <c r="H133" s="52"/>
      <c r="I133" s="52"/>
      <c r="J133" s="52"/>
      <c r="K133" s="52"/>
      <c r="L133" s="52"/>
      <c r="M133" s="52"/>
      <c r="N133" s="14"/>
    </row>
    <row r="135" spans="2:5" ht="12.75">
      <c r="B135" s="102" t="s">
        <v>67</v>
      </c>
      <c r="C135" s="103"/>
      <c r="D135" s="103"/>
      <c r="E135" s="103"/>
    </row>
    <row r="136" spans="2:13" ht="12.75">
      <c r="B136" s="40" t="s">
        <v>51</v>
      </c>
      <c r="C136" s="40"/>
      <c r="D136" s="40"/>
      <c r="E136" s="40"/>
      <c r="F136" s="40">
        <f>SUM(F102:F103)</f>
        <v>8</v>
      </c>
      <c r="G136" s="40">
        <f>SUM(G102:G103)</f>
        <v>60</v>
      </c>
      <c r="H136" s="40">
        <f aca="true" t="shared" si="15" ref="H136:M136">SUM(H102:H103)</f>
        <v>15</v>
      </c>
      <c r="I136" s="40">
        <f t="shared" si="15"/>
        <v>0</v>
      </c>
      <c r="J136" s="40">
        <f t="shared" si="15"/>
        <v>15</v>
      </c>
      <c r="K136" s="40">
        <f t="shared" si="15"/>
        <v>15</v>
      </c>
      <c r="L136" s="40">
        <f t="shared" si="15"/>
        <v>15</v>
      </c>
      <c r="M136" s="40">
        <f t="shared" si="15"/>
        <v>0</v>
      </c>
    </row>
    <row r="137" spans="1:14" ht="12.75">
      <c r="A137" s="25"/>
      <c r="B137" s="25" t="s">
        <v>52</v>
      </c>
      <c r="C137" s="25"/>
      <c r="D137" s="25"/>
      <c r="E137" s="25"/>
      <c r="F137" s="25">
        <f>SUM(F104:F108)</f>
        <v>17</v>
      </c>
      <c r="G137" s="25">
        <f aca="true" t="shared" si="16" ref="G137:M137">SUM(G104:G108)</f>
        <v>171</v>
      </c>
      <c r="H137" s="25">
        <f t="shared" si="16"/>
        <v>33</v>
      </c>
      <c r="I137" s="25">
        <f t="shared" si="16"/>
        <v>48</v>
      </c>
      <c r="J137" s="25">
        <f t="shared" si="16"/>
        <v>0</v>
      </c>
      <c r="K137" s="25">
        <f t="shared" si="16"/>
        <v>50</v>
      </c>
      <c r="L137" s="25">
        <f t="shared" si="16"/>
        <v>40</v>
      </c>
      <c r="M137" s="25">
        <f t="shared" si="16"/>
        <v>0</v>
      </c>
      <c r="N137" s="25"/>
    </row>
    <row r="138" spans="2:13" ht="12.75">
      <c r="B138" s="46" t="s">
        <v>53</v>
      </c>
      <c r="F138">
        <f>SUM(F136:F137)</f>
        <v>25</v>
      </c>
      <c r="G138">
        <f>SUM(G136:G137)</f>
        <v>231</v>
      </c>
      <c r="H138">
        <f aca="true" t="shared" si="17" ref="H138:M138">SUM(H135:H137)</f>
        <v>48</v>
      </c>
      <c r="I138">
        <f t="shared" si="17"/>
        <v>48</v>
      </c>
      <c r="J138">
        <f t="shared" si="17"/>
        <v>15</v>
      </c>
      <c r="K138">
        <f t="shared" si="17"/>
        <v>65</v>
      </c>
      <c r="L138">
        <f t="shared" si="17"/>
        <v>55</v>
      </c>
      <c r="M138">
        <f t="shared" si="17"/>
        <v>0</v>
      </c>
    </row>
    <row r="140" spans="2:5" ht="12.75">
      <c r="B140" s="102"/>
      <c r="C140" s="103"/>
      <c r="D140" s="103"/>
      <c r="E140" s="103"/>
    </row>
    <row r="141" spans="2:5" ht="12.75">
      <c r="B141" s="50" t="s">
        <v>67</v>
      </c>
      <c r="C141" s="51"/>
      <c r="D141" s="51" t="s">
        <v>137</v>
      </c>
      <c r="E141" s="46" t="s">
        <v>136</v>
      </c>
    </row>
    <row r="142" spans="2:13" s="40" customFormat="1" ht="12.75">
      <c r="B142" s="40" t="s">
        <v>51</v>
      </c>
      <c r="D142" s="40">
        <v>360</v>
      </c>
      <c r="E142" s="40">
        <v>48</v>
      </c>
      <c r="F142" s="40">
        <f aca="true" t="shared" si="18" ref="F142:M143">+F33+F86+F136</f>
        <v>77</v>
      </c>
      <c r="G142" s="40">
        <f t="shared" si="18"/>
        <v>506</v>
      </c>
      <c r="H142" s="40">
        <f t="shared" si="18"/>
        <v>135</v>
      </c>
      <c r="I142" s="40">
        <f t="shared" si="18"/>
        <v>103</v>
      </c>
      <c r="J142" s="40">
        <f t="shared" si="18"/>
        <v>30</v>
      </c>
      <c r="K142" s="40">
        <f t="shared" si="18"/>
        <v>103</v>
      </c>
      <c r="L142" s="40">
        <f t="shared" si="18"/>
        <v>135</v>
      </c>
      <c r="M142" s="40">
        <f t="shared" si="18"/>
        <v>0</v>
      </c>
    </row>
    <row r="143" spans="2:13" s="25" customFormat="1" ht="12.75">
      <c r="B143" s="25" t="s">
        <v>52</v>
      </c>
      <c r="D143" s="25">
        <v>180</v>
      </c>
      <c r="E143" s="25">
        <v>24</v>
      </c>
      <c r="F143" s="25">
        <f t="shared" si="18"/>
        <v>25</v>
      </c>
      <c r="G143" s="25">
        <f t="shared" si="18"/>
        <v>231</v>
      </c>
      <c r="H143" s="25">
        <f t="shared" si="18"/>
        <v>33</v>
      </c>
      <c r="I143" s="25">
        <f t="shared" si="18"/>
        <v>48</v>
      </c>
      <c r="J143" s="25">
        <f t="shared" si="18"/>
        <v>0</v>
      </c>
      <c r="K143" s="25">
        <f t="shared" si="18"/>
        <v>110</v>
      </c>
      <c r="L143" s="25">
        <f t="shared" si="18"/>
        <v>40</v>
      </c>
      <c r="M143" s="25">
        <f t="shared" si="18"/>
        <v>0</v>
      </c>
    </row>
    <row r="144" spans="2:13" s="41" customFormat="1" ht="12.75">
      <c r="B144" s="41" t="s">
        <v>130</v>
      </c>
      <c r="D144" s="41">
        <v>60</v>
      </c>
      <c r="E144" s="41">
        <v>3</v>
      </c>
      <c r="F144" s="41">
        <f>+SUM(F35:F35)</f>
        <v>8</v>
      </c>
      <c r="G144" s="41">
        <f>+SUM(G35:G35)</f>
        <v>60</v>
      </c>
      <c r="H144" s="41">
        <f aca="true" t="shared" si="19" ref="H144:M144">+SUM(H35:H35)</f>
        <v>30</v>
      </c>
      <c r="I144" s="41">
        <f t="shared" si="19"/>
        <v>0</v>
      </c>
      <c r="J144" s="41">
        <f t="shared" si="19"/>
        <v>0</v>
      </c>
      <c r="K144" s="41">
        <f t="shared" si="19"/>
        <v>30</v>
      </c>
      <c r="L144" s="41">
        <f t="shared" si="19"/>
        <v>0</v>
      </c>
      <c r="M144" s="41">
        <f t="shared" si="19"/>
        <v>0</v>
      </c>
    </row>
    <row r="145" spans="2:13" s="41" customFormat="1" ht="12.75">
      <c r="B145" s="41" t="s">
        <v>24</v>
      </c>
      <c r="D145" s="41">
        <v>30</v>
      </c>
      <c r="E145" s="41">
        <v>2</v>
      </c>
      <c r="F145" s="41">
        <f>SUM(F36:F36)</f>
        <v>2</v>
      </c>
      <c r="G145" s="41">
        <f>SUM(G36:G36)</f>
        <v>30</v>
      </c>
      <c r="H145" s="41">
        <f aca="true" t="shared" si="20" ref="H145:M145">SUM(H36:H36)</f>
        <v>0</v>
      </c>
      <c r="I145" s="41">
        <f t="shared" si="20"/>
        <v>0</v>
      </c>
      <c r="J145" s="41">
        <f t="shared" si="20"/>
        <v>30</v>
      </c>
      <c r="K145" s="41">
        <f t="shared" si="20"/>
        <v>0</v>
      </c>
      <c r="L145" s="41">
        <f t="shared" si="20"/>
        <v>0</v>
      </c>
      <c r="M145" s="41">
        <f t="shared" si="20"/>
        <v>0</v>
      </c>
    </row>
    <row r="146" spans="2:13" s="41" customFormat="1" ht="12.75">
      <c r="B146" s="41" t="s">
        <v>32</v>
      </c>
      <c r="D146" s="41">
        <v>0</v>
      </c>
      <c r="E146" s="41">
        <v>0</v>
      </c>
      <c r="F146" s="41">
        <v>1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</row>
    <row r="147" spans="2:13" s="41" customFormat="1" ht="12.75">
      <c r="B147" s="41" t="s">
        <v>135</v>
      </c>
      <c r="D147" s="41">
        <v>120</v>
      </c>
      <c r="E147" s="41">
        <v>5</v>
      </c>
      <c r="F147" s="41">
        <f aca="true" t="shared" si="21" ref="F147:M147">+F37+F89</f>
        <v>7</v>
      </c>
      <c r="G147" s="41">
        <f t="shared" si="21"/>
        <v>240</v>
      </c>
      <c r="H147" s="41">
        <f t="shared" si="21"/>
        <v>0</v>
      </c>
      <c r="I147" s="41">
        <f t="shared" si="21"/>
        <v>120</v>
      </c>
      <c r="J147" s="41">
        <f t="shared" si="21"/>
        <v>0</v>
      </c>
      <c r="K147" s="41">
        <f t="shared" si="21"/>
        <v>0</v>
      </c>
      <c r="L147" s="41">
        <f t="shared" si="21"/>
        <v>120</v>
      </c>
      <c r="M147" s="41">
        <f t="shared" si="21"/>
        <v>0</v>
      </c>
    </row>
    <row r="148" spans="2:13" ht="12.75">
      <c r="B148" s="41" t="s">
        <v>134</v>
      </c>
      <c r="D148" s="41">
        <v>60</v>
      </c>
      <c r="E148" s="41">
        <v>0</v>
      </c>
      <c r="F148" s="41">
        <f>+F37+F85</f>
        <v>0</v>
      </c>
      <c r="G148" s="41">
        <f aca="true" t="shared" si="22" ref="G148:M148">+G38+G90</f>
        <v>75</v>
      </c>
      <c r="H148" s="41">
        <f t="shared" si="22"/>
        <v>0</v>
      </c>
      <c r="I148" s="41">
        <f t="shared" si="22"/>
        <v>45</v>
      </c>
      <c r="J148" s="41">
        <f t="shared" si="22"/>
        <v>0</v>
      </c>
      <c r="K148" s="41">
        <f t="shared" si="22"/>
        <v>0</v>
      </c>
      <c r="L148" s="41">
        <f t="shared" si="22"/>
        <v>30</v>
      </c>
      <c r="M148" s="41">
        <f t="shared" si="22"/>
        <v>0</v>
      </c>
    </row>
    <row r="149" spans="2:13" ht="12.75">
      <c r="B149" s="52" t="s">
        <v>53</v>
      </c>
      <c r="D149" s="15">
        <f>+SUM(D142:D148)</f>
        <v>810</v>
      </c>
      <c r="E149" s="15">
        <f>+SUM(E142:E148)</f>
        <v>82</v>
      </c>
      <c r="F149" s="15">
        <f>+SUM(F142:F148)</f>
        <v>120</v>
      </c>
      <c r="G149" s="15">
        <f>+SUM(G142:G148)</f>
        <v>1142</v>
      </c>
      <c r="H149" s="15">
        <f aca="true" t="shared" si="23" ref="H149:M149">+SUM(H142:H148)</f>
        <v>198</v>
      </c>
      <c r="I149" s="15">
        <f t="shared" si="23"/>
        <v>316</v>
      </c>
      <c r="J149" s="15">
        <f t="shared" si="23"/>
        <v>60</v>
      </c>
      <c r="K149" s="15">
        <f t="shared" si="23"/>
        <v>243</v>
      </c>
      <c r="L149" s="15">
        <f t="shared" si="23"/>
        <v>325</v>
      </c>
      <c r="M149" s="15">
        <f t="shared" si="23"/>
        <v>0</v>
      </c>
    </row>
    <row r="151" spans="2:8" ht="25.5">
      <c r="B151" s="75" t="s">
        <v>153</v>
      </c>
      <c r="C151" s="15"/>
      <c r="D151" s="15"/>
      <c r="E151" s="15"/>
      <c r="F151" s="15"/>
      <c r="G151" s="15"/>
      <c r="H151" s="15"/>
    </row>
    <row r="152" spans="2:8" ht="12.75">
      <c r="B152" s="15"/>
      <c r="C152" s="52" t="s">
        <v>53</v>
      </c>
      <c r="D152" s="52" t="s">
        <v>45</v>
      </c>
      <c r="E152" s="52" t="s">
        <v>55</v>
      </c>
      <c r="F152" s="52" t="s">
        <v>45</v>
      </c>
      <c r="G152" s="52" t="s">
        <v>59</v>
      </c>
      <c r="H152" s="52" t="s">
        <v>45</v>
      </c>
    </row>
    <row r="153" spans="2:8" ht="12.75">
      <c r="B153" s="52" t="s">
        <v>56</v>
      </c>
      <c r="C153" s="15">
        <f>+E153+G153</f>
        <v>678</v>
      </c>
      <c r="D153" s="73">
        <f>+C153/$C156</f>
        <v>0.3747927031509121</v>
      </c>
      <c r="E153" s="15">
        <f>SUM(H13:H25)+SUM(K13:K25)+SUM(H55:H65)+SUM(K55:K65)+SUM(H102:H113)+SUM(K102:K113)</f>
        <v>513</v>
      </c>
      <c r="F153" s="73">
        <f>+E153/$E156</f>
        <v>0.37748344370860926</v>
      </c>
      <c r="G153" s="74">
        <f>SUM(H67:H78)+SUM(K67:K78)+SUM(H116:H125)+SUM(K116:K125)</f>
        <v>165</v>
      </c>
      <c r="H153" s="73">
        <f>+G153/$G156</f>
        <v>0.36666666666666664</v>
      </c>
    </row>
    <row r="154" spans="2:8" ht="12.75">
      <c r="B154" s="52" t="s">
        <v>57</v>
      </c>
      <c r="C154" s="15">
        <f>+E154+G154</f>
        <v>960</v>
      </c>
      <c r="D154" s="73">
        <f>+C154/$C156</f>
        <v>0.5306799336650083</v>
      </c>
      <c r="E154" s="15">
        <f>SUM(I13:I25)+SUM(L13:L25)+SUM(I55:I65)+SUM(L55:L65)+SUM(I102:I113)+SUM(L102:L113)</f>
        <v>740</v>
      </c>
      <c r="F154" s="73">
        <f>+E154/$E156</f>
        <v>0.5445180279617365</v>
      </c>
      <c r="G154" s="74">
        <f>SUM(I67:I78)+SUM(L67:L78)+SUM(I116:I125)+SUM(L116:L125)</f>
        <v>220</v>
      </c>
      <c r="H154" s="73">
        <f>+G154/$G156</f>
        <v>0.4888888888888889</v>
      </c>
    </row>
    <row r="155" spans="2:8" ht="12.75">
      <c r="B155" s="52" t="s">
        <v>58</v>
      </c>
      <c r="C155" s="15">
        <f>+E155+G155</f>
        <v>171</v>
      </c>
      <c r="D155" s="73">
        <f>+C155/$C156</f>
        <v>0.0945273631840796</v>
      </c>
      <c r="E155" s="15">
        <f>SUM(J13:J25)+SUM(M13:M25)+SUM(J55:J65)+SUM(M55:M65)+SUM(J102:J113)+SUM(M102:M113)</f>
        <v>106</v>
      </c>
      <c r="F155" s="73">
        <f>+E155/$E156</f>
        <v>0.07799852832965416</v>
      </c>
      <c r="G155" s="74">
        <f>SUM(J67:J78)+SUM(M67:M78)+SUM(J116:J125)+SUM(M116:M125)</f>
        <v>65</v>
      </c>
      <c r="H155" s="73">
        <f>+G155/$G156</f>
        <v>0.14444444444444443</v>
      </c>
    </row>
    <row r="156" spans="2:8" ht="12.75">
      <c r="B156" s="52" t="s">
        <v>53</v>
      </c>
      <c r="C156" s="15">
        <f>+E156+G156</f>
        <v>1809</v>
      </c>
      <c r="D156" s="73">
        <f>+C156/$C156</f>
        <v>1</v>
      </c>
      <c r="E156" s="15">
        <f>SUM(E153:E155)</f>
        <v>1359</v>
      </c>
      <c r="F156" s="73">
        <f>+E156/$E156</f>
        <v>1</v>
      </c>
      <c r="G156" s="74">
        <f>SUM(G153:G155)</f>
        <v>450</v>
      </c>
      <c r="H156" s="73">
        <f>+G156/$G156</f>
        <v>1</v>
      </c>
    </row>
  </sheetData>
  <sheetProtection/>
  <mergeCells count="35">
    <mergeCell ref="B135:E135"/>
    <mergeCell ref="N99:N101"/>
    <mergeCell ref="F100:F101"/>
    <mergeCell ref="H100:J100"/>
    <mergeCell ref="K100:M100"/>
    <mergeCell ref="H127:J127"/>
    <mergeCell ref="K127:M127"/>
    <mergeCell ref="G99:M99"/>
    <mergeCell ref="B52:B54"/>
    <mergeCell ref="C52:E52"/>
    <mergeCell ref="G52:M52"/>
    <mergeCell ref="B85:E85"/>
    <mergeCell ref="N52:N54"/>
    <mergeCell ref="F53:F54"/>
    <mergeCell ref="H53:J53"/>
    <mergeCell ref="K53:M53"/>
    <mergeCell ref="G80:I80"/>
    <mergeCell ref="J80:L80"/>
    <mergeCell ref="B31:E31"/>
    <mergeCell ref="B32:E32"/>
    <mergeCell ref="A10:A12"/>
    <mergeCell ref="B10:B12"/>
    <mergeCell ref="C10:E10"/>
    <mergeCell ref="B140:E140"/>
    <mergeCell ref="A99:A101"/>
    <mergeCell ref="B99:B101"/>
    <mergeCell ref="C99:E99"/>
    <mergeCell ref="A52:A54"/>
    <mergeCell ref="H27:J27"/>
    <mergeCell ref="K27:M27"/>
    <mergeCell ref="G10:M10"/>
    <mergeCell ref="N10:N12"/>
    <mergeCell ref="F11:F12"/>
    <mergeCell ref="H11:J11"/>
    <mergeCell ref="K11:M11"/>
  </mergeCells>
  <printOptions/>
  <pageMargins left="0.3937007874015748" right="0.3937007874015748" top="0.3937007874015748" bottom="0.3937007874015748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</dc:creator>
  <cp:keywords/>
  <dc:description/>
  <cp:lastModifiedBy>marekw</cp:lastModifiedBy>
  <cp:lastPrinted>2009-04-21T13:09:34Z</cp:lastPrinted>
  <dcterms:created xsi:type="dcterms:W3CDTF">2009-03-13T14:33:04Z</dcterms:created>
  <dcterms:modified xsi:type="dcterms:W3CDTF">2009-05-27T09:27:31Z</dcterms:modified>
  <cp:category/>
  <cp:version/>
  <cp:contentType/>
  <cp:contentStatus/>
</cp:coreProperties>
</file>